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 activeTab="1"/>
  </bookViews>
  <sheets>
    <sheet name="Исходные данные" sheetId="1" r:id="rId1"/>
    <sheet name="СП и ОП" sheetId="2" r:id="rId2"/>
  </sheets>
  <definedNames>
    <definedName name="_ftn1" localSheetId="0">'Исходные данные'!#REF!</definedName>
    <definedName name="_ftnref1" localSheetId="0">'Исходные данные'!#REF!</definedName>
    <definedName name="_xlnm._FilterDatabase" localSheetId="1" hidden="1">'СП и ОП'!$A$4:$CG$27</definedName>
  </definedNames>
  <calcPr calcId="145621"/>
</workbook>
</file>

<file path=xl/calcChain.xml><?xml version="1.0" encoding="utf-8"?>
<calcChain xmlns="http://schemas.openxmlformats.org/spreadsheetml/2006/main">
  <c r="I12" i="2" l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6" i="2"/>
  <c r="I7" i="2"/>
  <c r="I8" i="2"/>
  <c r="I9" i="2"/>
  <c r="I10" i="2"/>
  <c r="I11" i="2"/>
  <c r="I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6" i="2"/>
  <c r="E7" i="2"/>
  <c r="E8" i="2"/>
  <c r="E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5" i="2"/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5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L6" i="2" l="1"/>
  <c r="F5" i="2"/>
  <c r="L24" i="2" l="1"/>
  <c r="N25" i="2"/>
  <c r="O26" i="2"/>
  <c r="Q25" i="2"/>
  <c r="P27" i="2"/>
  <c r="M24" i="2"/>
  <c r="M20" i="2"/>
  <c r="L16" i="2"/>
  <c r="L8" i="2"/>
  <c r="L23" i="2"/>
  <c r="L19" i="2"/>
  <c r="L15" i="2"/>
  <c r="L11" i="2"/>
  <c r="L20" i="2"/>
  <c r="L12" i="2"/>
  <c r="L27" i="2"/>
  <c r="L7" i="2"/>
  <c r="K26" i="2"/>
  <c r="K22" i="2"/>
  <c r="Q17" i="2"/>
  <c r="Q9" i="2"/>
  <c r="Q20" i="2"/>
  <c r="Q12" i="2"/>
  <c r="Q27" i="2"/>
  <c r="Q23" i="2"/>
  <c r="Q19" i="2"/>
  <c r="Q15" i="2"/>
  <c r="Q11" i="2"/>
  <c r="Q7" i="2"/>
  <c r="Q21" i="2"/>
  <c r="Q13" i="2"/>
  <c r="Q24" i="2"/>
  <c r="Q16" i="2"/>
  <c r="Q8" i="2"/>
  <c r="Q26" i="2"/>
  <c r="Q22" i="2"/>
  <c r="Q18" i="2"/>
  <c r="Q14" i="2"/>
  <c r="Q10" i="2"/>
  <c r="Q6" i="2"/>
  <c r="N17" i="2"/>
  <c r="N9" i="2"/>
  <c r="L26" i="2"/>
  <c r="L18" i="2"/>
  <c r="L14" i="2"/>
  <c r="L10" i="2"/>
  <c r="N24" i="2"/>
  <c r="N20" i="2"/>
  <c r="N16" i="2"/>
  <c r="N12" i="2"/>
  <c r="N8" i="2"/>
  <c r="L25" i="2"/>
  <c r="L21" i="2"/>
  <c r="L17" i="2"/>
  <c r="L13" i="2"/>
  <c r="L9" i="2"/>
  <c r="N27" i="2"/>
  <c r="N23" i="2"/>
  <c r="N19" i="2"/>
  <c r="N15" i="2"/>
  <c r="N11" i="2"/>
  <c r="N7" i="2"/>
  <c r="N21" i="2"/>
  <c r="N13" i="2"/>
  <c r="L22" i="2"/>
  <c r="N26" i="2"/>
  <c r="N22" i="2"/>
  <c r="N18" i="2"/>
  <c r="N14" i="2"/>
  <c r="N10" i="2"/>
  <c r="N6" i="2"/>
  <c r="K18" i="2"/>
  <c r="K14" i="2"/>
  <c r="K10" i="2"/>
  <c r="P23" i="2"/>
  <c r="R8" i="2"/>
  <c r="K21" i="2"/>
  <c r="K13" i="2"/>
  <c r="K9" i="2"/>
  <c r="K24" i="2"/>
  <c r="K20" i="2"/>
  <c r="K16" i="2"/>
  <c r="K12" i="2"/>
  <c r="K8" i="2"/>
  <c r="K25" i="2"/>
  <c r="K17" i="2"/>
  <c r="K27" i="2"/>
  <c r="K23" i="2"/>
  <c r="K19" i="2"/>
  <c r="K15" i="2"/>
  <c r="K11" i="2"/>
  <c r="K7" i="2"/>
  <c r="M16" i="2"/>
  <c r="O18" i="2"/>
  <c r="O10" i="2"/>
  <c r="P19" i="2"/>
  <c r="P11" i="2"/>
  <c r="R25" i="2"/>
  <c r="R17" i="2"/>
  <c r="M27" i="2"/>
  <c r="M19" i="2"/>
  <c r="M11" i="2"/>
  <c r="O25" i="2"/>
  <c r="O17" i="2"/>
  <c r="O9" i="2"/>
  <c r="P26" i="2"/>
  <c r="P18" i="2"/>
  <c r="P10" i="2"/>
  <c r="R24" i="2"/>
  <c r="R12" i="2"/>
  <c r="M26" i="2"/>
  <c r="M22" i="2"/>
  <c r="M18" i="2"/>
  <c r="M14" i="2"/>
  <c r="M10" i="2"/>
  <c r="M6" i="2"/>
  <c r="O24" i="2"/>
  <c r="O20" i="2"/>
  <c r="O16" i="2"/>
  <c r="O12" i="2"/>
  <c r="O8" i="2"/>
  <c r="P25" i="2"/>
  <c r="P21" i="2"/>
  <c r="P17" i="2"/>
  <c r="P13" i="2"/>
  <c r="P9" i="2"/>
  <c r="R27" i="2"/>
  <c r="R23" i="2"/>
  <c r="R19" i="2"/>
  <c r="R15" i="2"/>
  <c r="R11" i="2"/>
  <c r="R7" i="2"/>
  <c r="M12" i="2"/>
  <c r="M8" i="2"/>
  <c r="O22" i="2"/>
  <c r="O14" i="2"/>
  <c r="O6" i="2"/>
  <c r="P15" i="2"/>
  <c r="P7" i="2"/>
  <c r="R21" i="2"/>
  <c r="R13" i="2"/>
  <c r="M23" i="2"/>
  <c r="M15" i="2"/>
  <c r="M7" i="2"/>
  <c r="O21" i="2"/>
  <c r="O13" i="2"/>
  <c r="P22" i="2"/>
  <c r="P14" i="2"/>
  <c r="P6" i="2"/>
  <c r="R20" i="2"/>
  <c r="R16" i="2"/>
  <c r="M25" i="2"/>
  <c r="M21" i="2"/>
  <c r="M17" i="2"/>
  <c r="M13" i="2"/>
  <c r="M9" i="2"/>
  <c r="O27" i="2"/>
  <c r="O23" i="2"/>
  <c r="O19" i="2"/>
  <c r="O15" i="2"/>
  <c r="O11" i="2"/>
  <c r="O7" i="2"/>
  <c r="P24" i="2"/>
  <c r="P20" i="2"/>
  <c r="P16" i="2"/>
  <c r="P12" i="2"/>
  <c r="P8" i="2"/>
  <c r="R26" i="2"/>
  <c r="R22" i="2"/>
  <c r="R18" i="2"/>
  <c r="R14" i="2"/>
  <c r="R10" i="2"/>
  <c r="R6" i="2"/>
  <c r="R9" i="2"/>
  <c r="K6" i="2"/>
  <c r="L5" i="2" l="1"/>
  <c r="S16" i="2"/>
  <c r="S24" i="2"/>
  <c r="M5" i="2"/>
  <c r="S7" i="2"/>
  <c r="S23" i="2"/>
  <c r="S8" i="2"/>
  <c r="S18" i="2"/>
  <c r="S11" i="2"/>
  <c r="S27" i="2"/>
  <c r="S12" i="2"/>
  <c r="S9" i="2"/>
  <c r="N5" i="2"/>
  <c r="Q5" i="2"/>
  <c r="S15" i="2"/>
  <c r="S17" i="2"/>
  <c r="S13" i="2"/>
  <c r="S10" i="2"/>
  <c r="S22" i="2"/>
  <c r="R5" i="2"/>
  <c r="P5" i="2"/>
  <c r="O5" i="2"/>
  <c r="S19" i="2"/>
  <c r="S25" i="2"/>
  <c r="S20" i="2"/>
  <c r="S21" i="2"/>
  <c r="S14" i="2"/>
  <c r="S26" i="2"/>
  <c r="S6" i="2"/>
  <c r="K5" i="2"/>
  <c r="S5" i="2" l="1"/>
</calcChain>
</file>

<file path=xl/sharedStrings.xml><?xml version="1.0" encoding="utf-8"?>
<sst xmlns="http://schemas.openxmlformats.org/spreadsheetml/2006/main" count="132" uniqueCount="100">
  <si>
    <t>Po</t>
  </si>
  <si>
    <t>P</t>
  </si>
  <si>
    <t>Ap</t>
  </si>
  <si>
    <t>Pl</t>
  </si>
  <si>
    <t>Np</t>
  </si>
  <si>
    <t>Nap</t>
  </si>
  <si>
    <t>Pn</t>
  </si>
  <si>
    <t>Apn</t>
  </si>
  <si>
    <t>Mn</t>
  </si>
  <si>
    <t>Map</t>
  </si>
  <si>
    <t>N</t>
  </si>
  <si>
    <t>Vp</t>
  </si>
  <si>
    <t>Qn</t>
  </si>
  <si>
    <t>Qd</t>
  </si>
  <si>
    <t>Qp</t>
  </si>
  <si>
    <t>Pd</t>
  </si>
  <si>
    <t>Dn</t>
  </si>
  <si>
    <t>Dp</t>
  </si>
  <si>
    <t>Ханты-Мансийский автономный округ - Югра</t>
  </si>
  <si>
    <t>г. Ханты-Мансийск</t>
  </si>
  <si>
    <t>г. Когалым</t>
  </si>
  <si>
    <t>г. Лангепас</t>
  </si>
  <si>
    <t>г. Мегион</t>
  </si>
  <si>
    <t>г. Нефтеюганск</t>
  </si>
  <si>
    <t>г. Нижневартовск</t>
  </si>
  <si>
    <t>г. Нягань</t>
  </si>
  <si>
    <t>г. Покачи</t>
  </si>
  <si>
    <t>г. Пыть-Ях</t>
  </si>
  <si>
    <t>г. Радужный</t>
  </si>
  <si>
    <t>г. Сургут</t>
  </si>
  <si>
    <t>г. Урай</t>
  </si>
  <si>
    <t>г. Югорск</t>
  </si>
  <si>
    <t>Белоярский район</t>
  </si>
  <si>
    <t>Березовский район</t>
  </si>
  <si>
    <t>Кондинский район</t>
  </si>
  <si>
    <t>Нефтеюганский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</si>
  <si>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</si>
  <si>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</si>
  <si>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</si>
  <si>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</si>
  <si>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</si>
  <si>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Po – среднегодовая численность населения (по данным Росстата; приложение 
№ 21 к Порядку, графа 3)</t>
  </si>
  <si>
    <t>Pl – среднегодовая численность населения в возрасте 14-17 лет (по данным Росстата; приложение № 21 к Порядку, графа 7)</t>
  </si>
  <si>
    <t>Pd – среднегодовая численность населения в возрасте 0-17 лет (по данным Росстата; приложение № 21 к Порядку, графа 12)</t>
  </si>
  <si>
    <r>
      <t>Vn=
(P+Ap)/Po*10</t>
    </r>
    <r>
      <rPr>
        <b/>
        <vertAlign val="superscript"/>
        <sz val="10"/>
        <color theme="1"/>
        <rFont val="Times New Roman"/>
        <family val="1"/>
        <charset val="204"/>
      </rPr>
      <t>5</t>
    </r>
  </si>
  <si>
    <t>Np – общее число несовершеннолетних, совершивших наркопреступления (форма межведомственной статистической отчетности № 171 «1-МВ-НОН», раздел 2, строка 1, графа 2; приложение № 8 к Порядку, графа 3)</t>
  </si>
  <si>
    <t>P – общее число лиц, совершивших наркопреступления (форма межведомственной статистической отчетности № 171 «1-МВ-НОН», раздел 2, строка 1, графа 1; приложение № 8 к Порядку, графа 2)</t>
  </si>
  <si>
    <t>Vp – число лиц, с впервые в жизни установленным диагнозом «пагубное 
(с вредными последствиями) употребление наркотиков» (форма № 11; приложение № 28 к Порядку, строка 15, графа 1)</t>
  </si>
  <si>
    <t>Qd – количество случаев острых отравлений наркотиками среди детей в возрасте 0-14 лет (форма № 12-15; приложение № 22 к Порядку, таблица 1, графа 8)</t>
  </si>
  <si>
    <t>Qp – количество случаев острых отравлений наркотиками среди подростков в возрасте 15-17 лет (форма № 12-15; приложение № 22 к Порядку, таблица 1, графа 14)</t>
  </si>
  <si>
    <r>
      <t>N=
(Np+Nap)/
Pl*10</t>
    </r>
    <r>
      <rPr>
        <b/>
        <vertAlign val="superscript"/>
        <sz val="10"/>
        <color theme="1"/>
        <rFont val="Times New Roman"/>
        <family val="1"/>
        <charset val="204"/>
      </rPr>
      <t>5</t>
    </r>
  </si>
  <si>
    <r>
      <t>Kn=
(Pn+Apn)/
Po*10</t>
    </r>
    <r>
      <rPr>
        <b/>
        <vertAlign val="superscript"/>
        <sz val="10"/>
        <color theme="1"/>
        <rFont val="Times New Roman"/>
        <family val="1"/>
        <charset val="204"/>
      </rPr>
      <t>5</t>
    </r>
  </si>
  <si>
    <r>
      <t>M=
(Mn+Map)/
Pl*10</t>
    </r>
    <r>
      <rPr>
        <b/>
        <vertAlign val="superscript"/>
        <sz val="10"/>
        <color theme="1"/>
        <rFont val="Times New Roman"/>
        <family val="1"/>
        <charset val="204"/>
      </rPr>
      <t>5</t>
    </r>
  </si>
  <si>
    <r>
      <t>G=
(N+Vp)/
Po*10</t>
    </r>
    <r>
      <rPr>
        <b/>
        <vertAlign val="superscript"/>
        <sz val="10"/>
        <color theme="1"/>
        <rFont val="Times New Roman"/>
        <family val="1"/>
        <charset val="204"/>
      </rPr>
      <t>5</t>
    </r>
  </si>
  <si>
    <t xml:space="preserve">ОП2. Уровень вовлеченности несовершеннолетних в незаконный оборот наркотиков </t>
  </si>
  <si>
    <t>ОП3. Криминогенность наркомании</t>
  </si>
  <si>
    <t xml:space="preserve">ОП4. Уровень криминогенности наркомании среди несовершеннолетних </t>
  </si>
  <si>
    <t>ОП7. Уровень первичной заболеваемости наркологическими расстройствами, связанными с употреблением наркотиков</t>
  </si>
  <si>
    <t>ОП8. Острые отравления наркотиками</t>
  </si>
  <si>
    <t>ОП9. Острые отравления наркотиками среди несовершеннолетних</t>
  </si>
  <si>
    <t>ОП10. Смертность, связанная с острым отравлением наркотиками</t>
  </si>
  <si>
    <t>ПрО. Предварительная итоговая оценка</t>
  </si>
  <si>
    <t>Муниципальное образование</t>
  </si>
  <si>
    <t>Легенда:</t>
  </si>
  <si>
    <t>Характеристика</t>
  </si>
  <si>
    <t>Цвет</t>
  </si>
  <si>
    <t>Обозначение цветов в спектре цветовой модели RGB</t>
  </si>
  <si>
    <t>Значение</t>
  </si>
  <si>
    <t>Нейтральная</t>
  </si>
  <si>
    <t>зеленый</t>
  </si>
  <si>
    <t>175; 221; 125</t>
  </si>
  <si>
    <t>от 0 до 25 включительно</t>
  </si>
  <si>
    <t>желтый</t>
  </si>
  <si>
    <t>255; 255; 83</t>
  </si>
  <si>
    <t>свыше 25 до 50 включительно</t>
  </si>
  <si>
    <t>Предкризисная</t>
  </si>
  <si>
    <t>оранжевый</t>
  </si>
  <si>
    <t>226; 135; 0</t>
  </si>
  <si>
    <t>свыше 50 до 75 включительно</t>
  </si>
  <si>
    <t>Кризисная</t>
  </si>
  <si>
    <t>красный</t>
  </si>
  <si>
    <t>255; 75; 75</t>
  </si>
  <si>
    <t>свыше 75 до 100 включительно</t>
  </si>
  <si>
    <t>ОП1. Вовлеченность населения в незаконный оборот наркотиков</t>
  </si>
  <si>
    <r>
      <t xml:space="preserve">Nap – общее число несовершеннолетних, совершивших административные правонарушения, связанные с незаконным оборотом наркотиков (форма межведомственной статистической отчетности № 174 «4-МВ-НОН», раздел 4, сумма: строки 2, графы 1 и строки 1, графы </t>
    </r>
    <r>
      <rPr>
        <b/>
        <sz val="10"/>
        <color rgb="FFFF0000"/>
        <rFont val="Times New Roman"/>
        <family val="1"/>
        <charset val="204"/>
      </rPr>
      <t>18</t>
    </r>
    <r>
      <rPr>
        <sz val="10"/>
        <rFont val="Times New Roman"/>
        <family val="1"/>
        <charset val="204"/>
      </rPr>
      <t xml:space="preserve">; сумма: приложение № 12 к Порядку, графа 3 и приложение № 13 к Порядку, графа </t>
    </r>
    <r>
      <rPr>
        <b/>
        <sz val="10"/>
        <color rgb="FFFF0000"/>
        <rFont val="Times New Roman"/>
        <family val="1"/>
        <charset val="204"/>
      </rPr>
      <t>6</t>
    </r>
  </si>
  <si>
    <r>
      <t xml:space="preserve">Ap – общее число лиц, совершивших административные правонарушения, связанные с незаконным оборотом наркотиков (форма межведомственной статистической отчетности № 174 «4-МВ-НОН», раздел </t>
    </r>
    <r>
      <rPr>
        <b/>
        <sz val="10"/>
        <color rgb="FFFF0000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строка 1, графа 1; приложение № 12 к Порядку, графа 2)</t>
    </r>
  </si>
  <si>
    <r>
      <t xml:space="preserve">Pn – число потребителей наркотиков, совершивших общеуголовные преступления (форма межведомственной статистической отчетности № 171 
«1-МВ-НОН», раздел 2, строка </t>
    </r>
    <r>
      <rPr>
        <b/>
        <sz val="10"/>
        <color rgb="FFFF0000"/>
        <rFont val="Times New Roman"/>
        <family val="1"/>
        <charset val="204"/>
      </rPr>
      <t>55</t>
    </r>
    <r>
      <rPr>
        <sz val="10"/>
        <color theme="1"/>
        <rFont val="Times New Roman"/>
        <family val="1"/>
        <charset val="204"/>
      </rPr>
      <t>, графа 1; приложение № 9 к Порядку, графа 3)</t>
    </r>
  </si>
  <si>
    <r>
      <t xml:space="preserve">Apn – число лиц, совершивших административные правонарушения, связанные с потреблением наркотиков либо в состоянии наркотического опьянения (форма межведомственной статистической отчетности № 174 «4-МВ-НОН», раздел </t>
    </r>
    <r>
      <rPr>
        <b/>
        <sz val="10"/>
        <color rgb="FFFF0000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, строка 1, сумма граф 3, 15, </t>
    </r>
    <r>
      <rPr>
        <b/>
        <sz val="10"/>
        <color rgb="FFFF0000"/>
        <rFont val="Times New Roman"/>
        <family val="1"/>
        <charset val="204"/>
      </rPr>
      <t>16, 17, 18</t>
    </r>
    <r>
      <rPr>
        <sz val="10"/>
        <color theme="1"/>
        <rFont val="Times New Roman"/>
        <family val="1"/>
        <charset val="204"/>
      </rPr>
      <t>; приложение № 13 к Порядку, графа 2)</t>
    </r>
  </si>
  <si>
    <r>
      <t xml:space="preserve">Mn – число несовершеннолетних потребителей наркотиков, совершивших общеуголовные преступления (форма межведомственной статистической отчетности № 171 «1-МВ-НОН», раздел 2, строка </t>
    </r>
    <r>
      <rPr>
        <b/>
        <sz val="10"/>
        <color rgb="FFFF0000"/>
        <rFont val="Times New Roman"/>
        <family val="1"/>
        <charset val="204"/>
      </rPr>
      <t>55</t>
    </r>
    <r>
      <rPr>
        <sz val="10"/>
        <color theme="1"/>
        <rFont val="Times New Roman"/>
        <family val="1"/>
        <charset val="204"/>
      </rPr>
      <t>, графа 2; приложение № 10 к Порядку, графа 3)</t>
    </r>
  </si>
  <si>
    <r>
      <t xml:space="preserve">Map – число несовершеннолетних, совершивших административные правонарушения, связанные с потреблением наркотиков либо в состоянии наркотического опьянения (форма межведомственной статистической отчетности № 174 «4-МВ-НОН», раздел 4, сумма: строки 2, граф 3, 15, </t>
    </r>
    <r>
      <rPr>
        <b/>
        <sz val="10"/>
        <color rgb="FFFF0000"/>
        <rFont val="Times New Roman"/>
        <family val="1"/>
        <charset val="204"/>
      </rPr>
      <t>16, 17</t>
    </r>
    <r>
      <rPr>
        <sz val="10"/>
        <color theme="1"/>
        <rFont val="Times New Roman"/>
        <family val="1"/>
        <charset val="204"/>
      </rPr>
      <t xml:space="preserve"> и строки 1, графы </t>
    </r>
    <r>
      <rPr>
        <b/>
        <sz val="10"/>
        <color rgb="FFFF0000"/>
        <rFont val="Times New Roman"/>
        <family val="1"/>
        <charset val="204"/>
      </rPr>
      <t>18</t>
    </r>
    <r>
      <rPr>
        <sz val="10"/>
        <color theme="1"/>
        <rFont val="Times New Roman"/>
        <family val="1"/>
        <charset val="204"/>
      </rPr>
      <t>; приложение № 13 к Порядку, графа 7)</t>
    </r>
  </si>
  <si>
    <t>N – число лиц, с впервые в жизни установленным диагнозом «наркомания» (форма № 11; приложение № 28 к Порядку, строка 9, графа 1)</t>
  </si>
  <si>
    <r>
      <t>Q=
Qn/Po*10</t>
    </r>
    <r>
      <rPr>
        <b/>
        <vertAlign val="superscript"/>
        <sz val="10"/>
        <color theme="1"/>
        <rFont val="Times New Roman"/>
        <family val="1"/>
        <charset val="204"/>
      </rPr>
      <t>5</t>
    </r>
  </si>
  <si>
    <t xml:space="preserve">Qn – количество случаев острых отравлений наркотиками всего (форма № 12-15; приложение № 22 к Порядку, таблица 1, графа 2)
</t>
  </si>
  <si>
    <r>
      <t>Qm=
(Qd+Qp)/
Pd*10</t>
    </r>
    <r>
      <rPr>
        <b/>
        <vertAlign val="superscript"/>
        <sz val="10"/>
        <color theme="1"/>
        <rFont val="Times New Roman"/>
        <family val="1"/>
        <charset val="204"/>
      </rPr>
      <t>5</t>
    </r>
  </si>
  <si>
    <r>
      <t>D=
(Dn+Dp)/
Po*10</t>
    </r>
    <r>
      <rPr>
        <b/>
        <vertAlign val="superscript"/>
        <sz val="10"/>
        <color theme="1"/>
        <rFont val="Times New Roman"/>
        <family val="1"/>
        <charset val="204"/>
      </rPr>
      <t>5</t>
    </r>
  </si>
  <si>
    <t>Dn – количество случаев смертельных отравлений наркотическими средствами (форма № 42; приложение № 34 к Порядку, графа 2)</t>
  </si>
  <si>
    <r>
      <t xml:space="preserve">Dp – количество случаев смертельных отравлений психотропными веществами (форма № 42; приложение № 34 к Порядку, графа </t>
    </r>
    <r>
      <rPr>
        <b/>
        <sz val="10"/>
        <color rgb="FFFF0000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>)</t>
    </r>
  </si>
  <si>
    <t>Напряженная</t>
  </si>
  <si>
    <t>Исходные данные для расчета статистических показателей в разрезе муниципальных образований ХМАО-Югры в 2023 году</t>
  </si>
  <si>
    <t>Определение оценочных показателей наркоситуаци на основании расчета статистических показателей в разрезе муниципальных образований ХМАО-Югры в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</si>
</sst>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55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FDD7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8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20" fillId="0" borderId="0"/>
    <xf numFmtId="49" fontId="21" fillId="8" borderId="0" applyNumberFormat="0" applyFont="0" applyFill="0" applyBorder="0" applyAlignment="0" applyProtection="0">
      <alignment horizontal="left" vertical="center" wrapText="1"/>
    </xf>
    <xf numFmtId="49" fontId="21" fillId="8" borderId="0" applyNumberFormat="0" applyFont="0" applyFill="0" applyBorder="0" applyAlignment="0" applyProtection="0">
      <alignment horizontal="left" vertical="center" wrapText="1"/>
    </xf>
    <xf numFmtId="49" fontId="21" fillId="8" borderId="0" applyNumberFormat="0" applyFont="0" applyFill="0" applyBorder="0" applyAlignment="0" applyProtection="0">
      <alignment horizontal="left" vertical="center" wrapText="1"/>
    </xf>
    <xf numFmtId="49" fontId="21" fillId="8" borderId="0" applyNumberFormat="0" applyFont="0" applyFill="0" applyBorder="0" applyAlignment="0" applyProtection="0">
      <alignment horizontal="left" vertical="center" wrapText="1"/>
    </xf>
    <xf numFmtId="49" fontId="21" fillId="8" borderId="0" applyNumberFormat="0" applyFont="0" applyFill="0" applyBorder="0" applyAlignment="0" applyProtection="0">
      <alignment horizontal="left" vertical="center" wrapText="1"/>
    </xf>
    <xf numFmtId="49" fontId="21" fillId="8" borderId="0" applyNumberFormat="0" applyFont="0" applyFill="0" applyBorder="0" applyAlignment="0" applyProtection="0">
      <alignment horizontal="left" vertical="center" wrapText="1"/>
    </xf>
    <xf numFmtId="49" fontId="21" fillId="8" borderId="0" applyNumberFormat="0" applyFont="0" applyFill="0" applyBorder="0" applyAlignment="0" applyProtection="0">
      <alignment horizontal="left" vertical="center" wrapText="1"/>
    </xf>
    <xf numFmtId="49" fontId="21" fillId="8" borderId="0" applyNumberFormat="0" applyFont="0" applyFill="0" applyBorder="0" applyAlignment="0" applyProtection="0">
      <alignment horizontal="left" vertical="center" wrapText="1"/>
    </xf>
    <xf numFmtId="49" fontId="21" fillId="8" borderId="0" applyNumberFormat="0" applyFont="0" applyFill="0" applyBorder="0" applyAlignment="0" applyProtection="0">
      <alignment horizontal="left" vertical="center" wrapText="1"/>
    </xf>
    <xf numFmtId="49" fontId="21" fillId="8" borderId="0" applyNumberFormat="0" applyFont="0" applyFill="0" applyBorder="0" applyAlignment="0" applyProtection="0">
      <alignment horizontal="left" vertical="center" wrapText="1"/>
    </xf>
    <xf numFmtId="0" fontId="22" fillId="0" borderId="0"/>
    <xf numFmtId="0" fontId="22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/>
    <xf numFmtId="0" fontId="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164" fontId="1" fillId="6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4" fillId="0" borderId="1" xfId="4" applyNumberFormat="1" applyFont="1" applyFill="1" applyBorder="1" applyAlignment="1">
      <alignment horizontal="center" vertical="center" wrapText="1"/>
    </xf>
    <xf numFmtId="3" fontId="7" fillId="0" borderId="1" xfId="4" applyNumberFormat="1" applyFont="1" applyFill="1" applyBorder="1" applyAlignment="1">
      <alignment horizontal="center" vertical="center" wrapText="1"/>
    </xf>
    <xf numFmtId="3" fontId="6" fillId="0" borderId="1" xfId="4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23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9">
    <cellStyle name="Normal" xfId="6"/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5" xfId="15"/>
    <cellStyle name="Обычный 16" xfId="16"/>
    <cellStyle name="Обычный 17 2" xfId="7"/>
    <cellStyle name="Обычный 2" xfId="1"/>
    <cellStyle name="Обычный 2 2" xfId="4"/>
    <cellStyle name="Обычный 2_Исходные данные" xfId="2"/>
    <cellStyle name="Обычный 3" xfId="3"/>
    <cellStyle name="Обычный 3 2" xfId="17"/>
    <cellStyle name="Обычный 4 2" xfId="9"/>
    <cellStyle name="Обычный 6" xfId="18"/>
    <cellStyle name="Обычный 7" xfId="8"/>
    <cellStyle name="Обычный 9" xfId="10"/>
    <cellStyle name="Процентный 2" xfId="5"/>
  </cellStyles>
  <dxfs count="4">
    <dxf>
      <fill>
        <patternFill>
          <bgColor rgb="FFAFDD7D"/>
        </patternFill>
      </fill>
    </dxf>
    <dxf>
      <fill>
        <patternFill>
          <bgColor rgb="FFFFFF52"/>
        </patternFill>
      </fill>
    </dxf>
    <dxf>
      <fill>
        <patternFill>
          <bgColor rgb="FFE28700"/>
        </patternFill>
      </fill>
    </dxf>
    <dxf>
      <fill>
        <patternFill>
          <bgColor rgb="FFFF4B4B"/>
        </patternFill>
      </fill>
    </dxf>
  </dxfs>
  <tableStyles count="0" defaultTableStyle="TableStyleMedium2" defaultPivotStyle="PivotStyleLight16"/>
  <colors>
    <mruColors>
      <color rgb="FFAFDD7D"/>
      <color rgb="FFFF4B4B"/>
      <color rgb="FFE28700"/>
      <color rgb="FFFFFF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8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6" sqref="D6"/>
    </sheetView>
  </sheetViews>
  <sheetFormatPr defaultRowHeight="15" x14ac:dyDescent="0.25"/>
  <cols>
    <col min="1" max="1" width="34.28515625" customWidth="1"/>
    <col min="2" max="19" width="23" customWidth="1"/>
    <col min="20" max="32" width="11.42578125" customWidth="1"/>
  </cols>
  <sheetData>
    <row r="1" spans="1:109" ht="18.75" x14ac:dyDescent="0.25">
      <c r="A1" s="10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</row>
    <row r="2" spans="1:109" ht="15.75" x14ac:dyDescent="0.25">
      <c r="A2" s="46" t="s">
        <v>62</v>
      </c>
      <c r="B2" s="14" t="s">
        <v>0</v>
      </c>
      <c r="C2" s="14" t="s">
        <v>3</v>
      </c>
      <c r="D2" s="14" t="s">
        <v>15</v>
      </c>
      <c r="E2" s="14" t="s">
        <v>1</v>
      </c>
      <c r="F2" s="14" t="s">
        <v>2</v>
      </c>
      <c r="G2" s="14" t="s">
        <v>4</v>
      </c>
      <c r="H2" s="14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4" t="s">
        <v>11</v>
      </c>
      <c r="O2" s="14" t="s">
        <v>12</v>
      </c>
      <c r="P2" s="14" t="s">
        <v>13</v>
      </c>
      <c r="Q2" s="14" t="s">
        <v>14</v>
      </c>
      <c r="R2" s="14" t="s">
        <v>16</v>
      </c>
      <c r="S2" s="14" t="s">
        <v>17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</row>
    <row r="3" spans="1:109" s="13" customFormat="1" ht="216.75" x14ac:dyDescent="0.2">
      <c r="A3" s="47"/>
      <c r="B3" s="11" t="s">
        <v>41</v>
      </c>
      <c r="C3" s="11" t="s">
        <v>42</v>
      </c>
      <c r="D3" s="11" t="s">
        <v>43</v>
      </c>
      <c r="E3" s="11" t="s">
        <v>46</v>
      </c>
      <c r="F3" s="11" t="s">
        <v>85</v>
      </c>
      <c r="G3" s="11" t="s">
        <v>45</v>
      </c>
      <c r="H3" s="22" t="s">
        <v>84</v>
      </c>
      <c r="I3" s="11" t="s">
        <v>86</v>
      </c>
      <c r="J3" s="11" t="s">
        <v>87</v>
      </c>
      <c r="K3" s="11" t="s">
        <v>88</v>
      </c>
      <c r="L3" s="11" t="s">
        <v>89</v>
      </c>
      <c r="M3" s="27" t="s">
        <v>90</v>
      </c>
      <c r="N3" s="27" t="s">
        <v>47</v>
      </c>
      <c r="O3" s="11" t="s">
        <v>92</v>
      </c>
      <c r="P3" s="11" t="s">
        <v>48</v>
      </c>
      <c r="Q3" s="11" t="s">
        <v>49</v>
      </c>
      <c r="R3" s="27" t="s">
        <v>95</v>
      </c>
      <c r="S3" s="27" t="s">
        <v>96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</row>
    <row r="4" spans="1:109" s="13" customFormat="1" ht="12.75" x14ac:dyDescent="0.2">
      <c r="A4" s="11">
        <v>1</v>
      </c>
      <c r="B4" s="45">
        <v>2</v>
      </c>
      <c r="C4" s="45">
        <v>3</v>
      </c>
      <c r="D4" s="45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45">
        <v>15</v>
      </c>
      <c r="P4" s="45">
        <v>16</v>
      </c>
      <c r="Q4" s="45">
        <v>17</v>
      </c>
      <c r="R4" s="11">
        <v>18</v>
      </c>
      <c r="S4" s="11">
        <v>19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</row>
    <row r="5" spans="1:109" s="24" customFormat="1" ht="31.5" x14ac:dyDescent="0.25">
      <c r="A5" s="41" t="s">
        <v>18</v>
      </c>
      <c r="B5" s="28">
        <v>1722058</v>
      </c>
      <c r="C5" s="29">
        <v>88934</v>
      </c>
      <c r="D5" s="30">
        <v>433003</v>
      </c>
      <c r="E5" s="34">
        <v>801</v>
      </c>
      <c r="F5" s="29">
        <v>1958</v>
      </c>
      <c r="G5" s="29">
        <v>8</v>
      </c>
      <c r="H5" s="38">
        <v>16</v>
      </c>
      <c r="I5" s="29">
        <v>956</v>
      </c>
      <c r="J5" s="29">
        <v>1436</v>
      </c>
      <c r="K5" s="29">
        <v>4</v>
      </c>
      <c r="L5" s="29">
        <v>14</v>
      </c>
      <c r="M5" s="29">
        <v>78</v>
      </c>
      <c r="N5" s="29">
        <v>130</v>
      </c>
      <c r="O5" s="38">
        <v>242</v>
      </c>
      <c r="P5" s="38">
        <v>0</v>
      </c>
      <c r="Q5" s="38">
        <v>13</v>
      </c>
      <c r="R5" s="29">
        <v>86</v>
      </c>
      <c r="S5" s="29">
        <v>0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</row>
    <row r="6" spans="1:109" s="25" customFormat="1" ht="15.75" x14ac:dyDescent="0.25">
      <c r="A6" s="42" t="s">
        <v>19</v>
      </c>
      <c r="B6" s="31">
        <v>109259</v>
      </c>
      <c r="C6" s="32">
        <v>4774</v>
      </c>
      <c r="D6" s="32">
        <v>25879</v>
      </c>
      <c r="E6" s="35">
        <v>39</v>
      </c>
      <c r="F6" s="32">
        <v>136</v>
      </c>
      <c r="G6" s="32">
        <v>2</v>
      </c>
      <c r="H6" s="39">
        <v>2</v>
      </c>
      <c r="I6" s="32">
        <v>25</v>
      </c>
      <c r="J6" s="32">
        <v>106</v>
      </c>
      <c r="K6" s="32">
        <v>1</v>
      </c>
      <c r="L6" s="32">
        <v>1</v>
      </c>
      <c r="M6" s="32">
        <v>4</v>
      </c>
      <c r="N6" s="32">
        <v>2</v>
      </c>
      <c r="O6" s="37">
        <v>2</v>
      </c>
      <c r="P6" s="37">
        <v>0</v>
      </c>
      <c r="Q6" s="32">
        <v>0</v>
      </c>
      <c r="R6" s="32">
        <v>3</v>
      </c>
      <c r="S6" s="32">
        <v>0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</row>
    <row r="7" spans="1:109" s="25" customFormat="1" ht="15.75" x14ac:dyDescent="0.25">
      <c r="A7" s="42" t="s">
        <v>20</v>
      </c>
      <c r="B7" s="31">
        <v>62168</v>
      </c>
      <c r="C7" s="32">
        <v>3612</v>
      </c>
      <c r="D7" s="32">
        <v>17084</v>
      </c>
      <c r="E7" s="35">
        <v>24</v>
      </c>
      <c r="F7" s="37">
        <v>77</v>
      </c>
      <c r="G7" s="37">
        <v>0</v>
      </c>
      <c r="H7" s="39">
        <v>0</v>
      </c>
      <c r="I7" s="32">
        <v>46</v>
      </c>
      <c r="J7" s="32">
        <v>66</v>
      </c>
      <c r="K7" s="32">
        <v>0</v>
      </c>
      <c r="L7" s="32">
        <v>2</v>
      </c>
      <c r="M7" s="32">
        <v>3</v>
      </c>
      <c r="N7" s="32">
        <v>8</v>
      </c>
      <c r="O7" s="37">
        <v>2</v>
      </c>
      <c r="P7" s="37">
        <v>0</v>
      </c>
      <c r="Q7" s="32">
        <v>0</v>
      </c>
      <c r="R7" s="32">
        <v>0</v>
      </c>
      <c r="S7" s="32">
        <v>0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</row>
    <row r="8" spans="1:109" s="25" customFormat="1" ht="15.75" x14ac:dyDescent="0.25">
      <c r="A8" s="42" t="s">
        <v>21</v>
      </c>
      <c r="B8" s="31">
        <v>43072</v>
      </c>
      <c r="C8" s="32">
        <v>2978</v>
      </c>
      <c r="D8" s="32">
        <v>12635</v>
      </c>
      <c r="E8" s="35">
        <v>37</v>
      </c>
      <c r="F8" s="37">
        <v>63</v>
      </c>
      <c r="G8" s="37">
        <v>0</v>
      </c>
      <c r="H8" s="39">
        <v>2</v>
      </c>
      <c r="I8" s="32">
        <v>33</v>
      </c>
      <c r="J8" s="32">
        <v>47</v>
      </c>
      <c r="K8" s="32">
        <v>0</v>
      </c>
      <c r="L8" s="32">
        <v>2</v>
      </c>
      <c r="M8" s="32">
        <v>7</v>
      </c>
      <c r="N8" s="32">
        <v>25</v>
      </c>
      <c r="O8" s="37">
        <v>6</v>
      </c>
      <c r="P8" s="37">
        <v>0</v>
      </c>
      <c r="Q8" s="32">
        <v>0</v>
      </c>
      <c r="R8" s="32">
        <v>6</v>
      </c>
      <c r="S8" s="32">
        <v>0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09" s="25" customFormat="1" ht="15.75" x14ac:dyDescent="0.25">
      <c r="A9" s="42" t="s">
        <v>22</v>
      </c>
      <c r="B9" s="31">
        <v>59619</v>
      </c>
      <c r="C9" s="32">
        <v>3208</v>
      </c>
      <c r="D9" s="32">
        <v>14730</v>
      </c>
      <c r="E9" s="35">
        <v>18</v>
      </c>
      <c r="F9" s="37">
        <v>145</v>
      </c>
      <c r="G9" s="37">
        <v>0</v>
      </c>
      <c r="H9" s="39">
        <v>0</v>
      </c>
      <c r="I9" s="32">
        <v>17</v>
      </c>
      <c r="J9" s="32">
        <v>127</v>
      </c>
      <c r="K9" s="32">
        <v>0</v>
      </c>
      <c r="L9" s="32">
        <v>0</v>
      </c>
      <c r="M9" s="32">
        <v>5</v>
      </c>
      <c r="N9" s="32">
        <v>3</v>
      </c>
      <c r="O9" s="37">
        <v>18</v>
      </c>
      <c r="P9" s="37">
        <v>0</v>
      </c>
      <c r="Q9" s="32">
        <v>0</v>
      </c>
      <c r="R9" s="32">
        <v>3</v>
      </c>
      <c r="S9" s="32">
        <v>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</row>
    <row r="10" spans="1:109" s="25" customFormat="1" ht="15.75" x14ac:dyDescent="0.25">
      <c r="A10" s="42" t="s">
        <v>23</v>
      </c>
      <c r="B10" s="31">
        <v>125126</v>
      </c>
      <c r="C10" s="32">
        <v>5865</v>
      </c>
      <c r="D10" s="32">
        <v>26919</v>
      </c>
      <c r="E10" s="35">
        <v>32</v>
      </c>
      <c r="F10" s="37">
        <v>65</v>
      </c>
      <c r="G10" s="37">
        <v>0</v>
      </c>
      <c r="H10" s="39">
        <v>1</v>
      </c>
      <c r="I10" s="32">
        <v>30</v>
      </c>
      <c r="J10" s="32">
        <v>45</v>
      </c>
      <c r="K10" s="32">
        <v>0</v>
      </c>
      <c r="L10" s="32">
        <v>1</v>
      </c>
      <c r="M10" s="32">
        <v>3</v>
      </c>
      <c r="N10" s="32">
        <v>3</v>
      </c>
      <c r="O10" s="37">
        <v>3</v>
      </c>
      <c r="P10" s="37">
        <v>0</v>
      </c>
      <c r="Q10" s="32">
        <v>0</v>
      </c>
      <c r="R10" s="32">
        <v>4</v>
      </c>
      <c r="S10" s="32">
        <v>0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</row>
    <row r="11" spans="1:109" s="25" customFormat="1" ht="15.75" x14ac:dyDescent="0.25">
      <c r="A11" s="42" t="s">
        <v>24</v>
      </c>
      <c r="B11" s="31">
        <v>284586</v>
      </c>
      <c r="C11" s="32">
        <v>13087</v>
      </c>
      <c r="D11" s="32">
        <v>65226</v>
      </c>
      <c r="E11" s="35">
        <v>228</v>
      </c>
      <c r="F11" s="37">
        <v>309</v>
      </c>
      <c r="G11" s="37">
        <v>2</v>
      </c>
      <c r="H11" s="39">
        <v>4</v>
      </c>
      <c r="I11" s="32">
        <v>196</v>
      </c>
      <c r="J11" s="32">
        <v>226</v>
      </c>
      <c r="K11" s="32">
        <v>1</v>
      </c>
      <c r="L11" s="32">
        <v>3</v>
      </c>
      <c r="M11" s="32">
        <v>11</v>
      </c>
      <c r="N11" s="32">
        <v>10</v>
      </c>
      <c r="O11" s="37">
        <v>31</v>
      </c>
      <c r="P11" s="37">
        <v>0</v>
      </c>
      <c r="Q11" s="32">
        <v>1</v>
      </c>
      <c r="R11" s="32">
        <v>10</v>
      </c>
      <c r="S11" s="32">
        <v>0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</row>
    <row r="12" spans="1:109" s="25" customFormat="1" ht="15.75" x14ac:dyDescent="0.25">
      <c r="A12" s="42" t="s">
        <v>25</v>
      </c>
      <c r="B12" s="31">
        <v>63169</v>
      </c>
      <c r="C12" s="32">
        <v>3678</v>
      </c>
      <c r="D12" s="32">
        <v>17279</v>
      </c>
      <c r="E12" s="35">
        <v>34</v>
      </c>
      <c r="F12" s="37">
        <v>112</v>
      </c>
      <c r="G12" s="37">
        <v>0</v>
      </c>
      <c r="H12" s="39">
        <v>0</v>
      </c>
      <c r="I12" s="32">
        <v>45</v>
      </c>
      <c r="J12" s="32">
        <v>88</v>
      </c>
      <c r="K12" s="32">
        <v>0</v>
      </c>
      <c r="L12" s="32">
        <v>0</v>
      </c>
      <c r="M12" s="32">
        <v>3</v>
      </c>
      <c r="N12" s="32">
        <v>7</v>
      </c>
      <c r="O12" s="37">
        <v>0</v>
      </c>
      <c r="P12" s="37">
        <v>0</v>
      </c>
      <c r="Q12" s="32">
        <v>0</v>
      </c>
      <c r="R12" s="32">
        <v>0</v>
      </c>
      <c r="S12" s="32"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</row>
    <row r="13" spans="1:109" s="25" customFormat="1" ht="15.75" x14ac:dyDescent="0.25">
      <c r="A13" s="42" t="s">
        <v>26</v>
      </c>
      <c r="B13" s="31">
        <v>16168</v>
      </c>
      <c r="C13" s="32">
        <v>1019</v>
      </c>
      <c r="D13" s="32">
        <v>4714</v>
      </c>
      <c r="E13" s="35">
        <v>0</v>
      </c>
      <c r="F13" s="37">
        <v>0</v>
      </c>
      <c r="G13" s="37">
        <v>0</v>
      </c>
      <c r="H13" s="39">
        <v>0</v>
      </c>
      <c r="I13" s="32">
        <v>0</v>
      </c>
      <c r="J13" s="32">
        <v>0</v>
      </c>
      <c r="K13" s="32">
        <v>0</v>
      </c>
      <c r="L13" s="32">
        <v>0</v>
      </c>
      <c r="M13" s="32">
        <v>1</v>
      </c>
      <c r="N13" s="32">
        <v>4</v>
      </c>
      <c r="O13" s="37">
        <v>0</v>
      </c>
      <c r="P13" s="37">
        <v>0</v>
      </c>
      <c r="Q13" s="32">
        <v>0</v>
      </c>
      <c r="R13" s="32">
        <v>1</v>
      </c>
      <c r="S13" s="32"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</row>
    <row r="14" spans="1:109" s="25" customFormat="1" ht="15.75" x14ac:dyDescent="0.25">
      <c r="A14" s="42" t="s">
        <v>27</v>
      </c>
      <c r="B14" s="31">
        <v>40381</v>
      </c>
      <c r="C14" s="32">
        <v>2289</v>
      </c>
      <c r="D14" s="32">
        <v>11172</v>
      </c>
      <c r="E14" s="35">
        <v>17</v>
      </c>
      <c r="F14" s="37">
        <v>22</v>
      </c>
      <c r="G14" s="37">
        <v>0</v>
      </c>
      <c r="H14" s="39">
        <v>0</v>
      </c>
      <c r="I14" s="32">
        <v>16</v>
      </c>
      <c r="J14" s="32">
        <v>16</v>
      </c>
      <c r="K14" s="32">
        <v>0</v>
      </c>
      <c r="L14" s="32">
        <v>0</v>
      </c>
      <c r="M14" s="32">
        <v>2</v>
      </c>
      <c r="N14" s="32">
        <v>6</v>
      </c>
      <c r="O14" s="37">
        <v>2</v>
      </c>
      <c r="P14" s="37">
        <v>0</v>
      </c>
      <c r="Q14" s="32">
        <v>0</v>
      </c>
      <c r="R14" s="32">
        <v>1</v>
      </c>
      <c r="S14" s="32"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</row>
    <row r="15" spans="1:109" s="25" customFormat="1" ht="15.75" x14ac:dyDescent="0.25">
      <c r="A15" s="42" t="s">
        <v>28</v>
      </c>
      <c r="B15" s="31">
        <v>43928</v>
      </c>
      <c r="C15" s="32">
        <v>2870</v>
      </c>
      <c r="D15" s="32">
        <v>12818</v>
      </c>
      <c r="E15" s="35">
        <v>7</v>
      </c>
      <c r="F15" s="37">
        <v>39</v>
      </c>
      <c r="G15" s="37">
        <v>0</v>
      </c>
      <c r="H15" s="39">
        <v>0</v>
      </c>
      <c r="I15" s="32">
        <v>6</v>
      </c>
      <c r="J15" s="32">
        <v>30</v>
      </c>
      <c r="K15" s="32">
        <v>0</v>
      </c>
      <c r="L15" s="32">
        <v>0</v>
      </c>
      <c r="M15" s="32">
        <v>0</v>
      </c>
      <c r="N15" s="32">
        <v>3</v>
      </c>
      <c r="O15" s="37">
        <v>0</v>
      </c>
      <c r="P15" s="37">
        <v>0</v>
      </c>
      <c r="Q15" s="32">
        <v>0</v>
      </c>
      <c r="R15" s="32">
        <v>0</v>
      </c>
      <c r="S15" s="32"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</row>
    <row r="16" spans="1:109" s="25" customFormat="1" ht="15.75" x14ac:dyDescent="0.25">
      <c r="A16" s="42" t="s">
        <v>29</v>
      </c>
      <c r="B16" s="31">
        <v>400317</v>
      </c>
      <c r="C16" s="32">
        <v>17926</v>
      </c>
      <c r="D16" s="32">
        <v>101222</v>
      </c>
      <c r="E16" s="35">
        <v>173</v>
      </c>
      <c r="F16" s="37">
        <v>564</v>
      </c>
      <c r="G16" s="37">
        <v>3</v>
      </c>
      <c r="H16" s="39">
        <v>6</v>
      </c>
      <c r="I16" s="32">
        <v>351</v>
      </c>
      <c r="J16" s="32">
        <v>386</v>
      </c>
      <c r="K16" s="32">
        <v>2</v>
      </c>
      <c r="L16" s="32">
        <v>4</v>
      </c>
      <c r="M16" s="32">
        <v>6</v>
      </c>
      <c r="N16" s="32">
        <v>27</v>
      </c>
      <c r="O16" s="37">
        <v>155</v>
      </c>
      <c r="P16" s="37">
        <v>0</v>
      </c>
      <c r="Q16" s="32">
        <v>12</v>
      </c>
      <c r="R16" s="32">
        <v>43</v>
      </c>
      <c r="S16" s="32"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</row>
    <row r="17" spans="1:109" s="25" customFormat="1" ht="15.75" x14ac:dyDescent="0.25">
      <c r="A17" s="42" t="s">
        <v>30</v>
      </c>
      <c r="B17" s="31">
        <v>41396</v>
      </c>
      <c r="C17" s="32">
        <v>2560</v>
      </c>
      <c r="D17" s="32">
        <v>11248</v>
      </c>
      <c r="E17" s="35">
        <v>22</v>
      </c>
      <c r="F17" s="37">
        <v>51</v>
      </c>
      <c r="G17" s="37">
        <v>0</v>
      </c>
      <c r="H17" s="39">
        <v>1</v>
      </c>
      <c r="I17" s="32">
        <v>24</v>
      </c>
      <c r="J17" s="32">
        <v>39</v>
      </c>
      <c r="K17" s="32">
        <v>0</v>
      </c>
      <c r="L17" s="32">
        <v>1</v>
      </c>
      <c r="M17" s="32">
        <v>7</v>
      </c>
      <c r="N17" s="32">
        <v>8</v>
      </c>
      <c r="O17" s="37">
        <v>1</v>
      </c>
      <c r="P17" s="37">
        <v>0</v>
      </c>
      <c r="Q17" s="32">
        <v>0</v>
      </c>
      <c r="R17" s="32">
        <v>1</v>
      </c>
      <c r="S17" s="32">
        <v>0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</row>
    <row r="18" spans="1:109" s="25" customFormat="1" ht="15.75" x14ac:dyDescent="0.25">
      <c r="A18" s="42" t="s">
        <v>31</v>
      </c>
      <c r="B18" s="31">
        <v>38498</v>
      </c>
      <c r="C18" s="32">
        <v>2238</v>
      </c>
      <c r="D18" s="32">
        <v>10033</v>
      </c>
      <c r="E18" s="35">
        <v>25</v>
      </c>
      <c r="F18" s="37">
        <v>80</v>
      </c>
      <c r="G18" s="37">
        <v>0</v>
      </c>
      <c r="H18" s="39">
        <v>0</v>
      </c>
      <c r="I18" s="32">
        <v>19</v>
      </c>
      <c r="J18" s="32">
        <v>64</v>
      </c>
      <c r="K18" s="32">
        <v>0</v>
      </c>
      <c r="L18" s="32">
        <v>0</v>
      </c>
      <c r="M18" s="32">
        <v>3</v>
      </c>
      <c r="N18" s="32">
        <v>1</v>
      </c>
      <c r="O18" s="37">
        <v>0</v>
      </c>
      <c r="P18" s="37">
        <v>0</v>
      </c>
      <c r="Q18" s="32">
        <v>0</v>
      </c>
      <c r="R18" s="32">
        <v>0</v>
      </c>
      <c r="S18" s="32">
        <v>0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</row>
    <row r="19" spans="1:109" s="25" customFormat="1" ht="15.75" x14ac:dyDescent="0.25">
      <c r="A19" s="42" t="s">
        <v>32</v>
      </c>
      <c r="B19" s="33">
        <v>29000</v>
      </c>
      <c r="C19" s="32">
        <v>1931</v>
      </c>
      <c r="D19" s="32">
        <v>8063</v>
      </c>
      <c r="E19" s="35">
        <v>3</v>
      </c>
      <c r="F19" s="37">
        <v>21</v>
      </c>
      <c r="G19" s="37">
        <v>0</v>
      </c>
      <c r="H19" s="39">
        <v>0</v>
      </c>
      <c r="I19" s="32">
        <v>4</v>
      </c>
      <c r="J19" s="32">
        <v>11</v>
      </c>
      <c r="K19" s="32">
        <v>0</v>
      </c>
      <c r="L19" s="32">
        <v>0</v>
      </c>
      <c r="M19" s="32">
        <v>0</v>
      </c>
      <c r="N19" s="32">
        <v>0</v>
      </c>
      <c r="O19" s="37">
        <v>0</v>
      </c>
      <c r="P19" s="37">
        <v>0</v>
      </c>
      <c r="Q19" s="32">
        <v>0</v>
      </c>
      <c r="R19" s="32">
        <v>0</v>
      </c>
      <c r="S19" s="32">
        <v>0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</row>
    <row r="20" spans="1:109" s="25" customFormat="1" ht="15.75" x14ac:dyDescent="0.25">
      <c r="A20" s="42" t="s">
        <v>33</v>
      </c>
      <c r="B20" s="31">
        <v>22989</v>
      </c>
      <c r="C20" s="32">
        <v>1452</v>
      </c>
      <c r="D20" s="32">
        <v>6340</v>
      </c>
      <c r="E20" s="35">
        <v>6</v>
      </c>
      <c r="F20" s="37">
        <v>10</v>
      </c>
      <c r="G20" s="37">
        <v>0</v>
      </c>
      <c r="H20" s="39">
        <v>0</v>
      </c>
      <c r="I20" s="32">
        <v>3</v>
      </c>
      <c r="J20" s="32">
        <v>5</v>
      </c>
      <c r="K20" s="32">
        <v>0</v>
      </c>
      <c r="L20" s="32">
        <v>0</v>
      </c>
      <c r="M20" s="32">
        <v>2</v>
      </c>
      <c r="N20" s="32">
        <v>0</v>
      </c>
      <c r="O20" s="37">
        <v>0</v>
      </c>
      <c r="P20" s="37">
        <v>0</v>
      </c>
      <c r="Q20" s="32">
        <v>0</v>
      </c>
      <c r="R20" s="32">
        <v>0</v>
      </c>
      <c r="S20" s="32">
        <v>0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</row>
    <row r="21" spans="1:109" s="25" customFormat="1" ht="15.75" x14ac:dyDescent="0.25">
      <c r="A21" s="42" t="s">
        <v>34</v>
      </c>
      <c r="B21" s="31">
        <v>30823</v>
      </c>
      <c r="C21" s="32">
        <v>1747</v>
      </c>
      <c r="D21" s="32">
        <v>7656</v>
      </c>
      <c r="E21" s="35">
        <v>1</v>
      </c>
      <c r="F21" s="37">
        <v>23</v>
      </c>
      <c r="G21" s="37">
        <v>0</v>
      </c>
      <c r="H21" s="39">
        <v>0</v>
      </c>
      <c r="I21" s="32">
        <v>2</v>
      </c>
      <c r="J21" s="32">
        <v>9</v>
      </c>
      <c r="K21" s="32">
        <v>0</v>
      </c>
      <c r="L21" s="32">
        <v>0</v>
      </c>
      <c r="M21" s="32">
        <v>0</v>
      </c>
      <c r="N21" s="32">
        <v>2</v>
      </c>
      <c r="O21" s="37">
        <v>0</v>
      </c>
      <c r="P21" s="37">
        <v>0</v>
      </c>
      <c r="Q21" s="32">
        <v>0</v>
      </c>
      <c r="R21" s="32">
        <v>1</v>
      </c>
      <c r="S21" s="32"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</row>
    <row r="22" spans="1:109" s="25" customFormat="1" ht="15.75" x14ac:dyDescent="0.25">
      <c r="A22" s="42" t="s">
        <v>35</v>
      </c>
      <c r="B22" s="31">
        <v>46935</v>
      </c>
      <c r="C22" s="32">
        <v>2890</v>
      </c>
      <c r="D22" s="32">
        <v>11348</v>
      </c>
      <c r="E22" s="35">
        <v>33</v>
      </c>
      <c r="F22" s="37">
        <v>24</v>
      </c>
      <c r="G22" s="37">
        <v>0</v>
      </c>
      <c r="H22" s="39">
        <v>0</v>
      </c>
      <c r="I22" s="32">
        <v>27</v>
      </c>
      <c r="J22" s="32">
        <v>13</v>
      </c>
      <c r="K22" s="32">
        <v>0</v>
      </c>
      <c r="L22" s="32">
        <v>0</v>
      </c>
      <c r="M22" s="32">
        <v>0</v>
      </c>
      <c r="N22" s="32">
        <v>0</v>
      </c>
      <c r="O22" s="37">
        <v>1</v>
      </c>
      <c r="P22" s="37">
        <v>0</v>
      </c>
      <c r="Q22" s="32">
        <v>0</v>
      </c>
      <c r="R22" s="32">
        <v>2</v>
      </c>
      <c r="S22" s="32"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</row>
    <row r="23" spans="1:109" s="25" customFormat="1" ht="15.75" x14ac:dyDescent="0.25">
      <c r="A23" s="42" t="s">
        <v>36</v>
      </c>
      <c r="B23" s="31">
        <v>38577</v>
      </c>
      <c r="C23" s="32">
        <v>2438</v>
      </c>
      <c r="D23" s="32">
        <v>9920</v>
      </c>
      <c r="E23" s="35">
        <v>23</v>
      </c>
      <c r="F23" s="37">
        <v>53</v>
      </c>
      <c r="G23" s="37">
        <v>0</v>
      </c>
      <c r="H23" s="39">
        <v>0</v>
      </c>
      <c r="I23" s="32">
        <v>23</v>
      </c>
      <c r="J23" s="32">
        <v>38</v>
      </c>
      <c r="K23" s="32">
        <v>0</v>
      </c>
      <c r="L23" s="32">
        <v>0</v>
      </c>
      <c r="M23" s="32">
        <v>3</v>
      </c>
      <c r="N23" s="32">
        <v>1</v>
      </c>
      <c r="O23" s="37">
        <v>1</v>
      </c>
      <c r="P23" s="37">
        <v>0</v>
      </c>
      <c r="Q23" s="32">
        <v>0</v>
      </c>
      <c r="R23" s="32">
        <v>1</v>
      </c>
      <c r="S23" s="32"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</row>
    <row r="24" spans="1:109" s="25" customFormat="1" ht="15.75" x14ac:dyDescent="0.25">
      <c r="A24" s="42" t="s">
        <v>37</v>
      </c>
      <c r="B24" s="31">
        <v>32782</v>
      </c>
      <c r="C24" s="32">
        <v>1593</v>
      </c>
      <c r="D24" s="32">
        <v>6868</v>
      </c>
      <c r="E24" s="35">
        <v>7</v>
      </c>
      <c r="F24" s="37">
        <v>25</v>
      </c>
      <c r="G24" s="37">
        <v>0</v>
      </c>
      <c r="H24" s="39">
        <v>0</v>
      </c>
      <c r="I24" s="32">
        <v>6</v>
      </c>
      <c r="J24" s="32">
        <v>20</v>
      </c>
      <c r="K24" s="32">
        <v>0</v>
      </c>
      <c r="L24" s="32">
        <v>0</v>
      </c>
      <c r="M24" s="32">
        <v>0</v>
      </c>
      <c r="N24" s="32">
        <v>1</v>
      </c>
      <c r="O24" s="37">
        <v>2</v>
      </c>
      <c r="P24" s="37">
        <v>0</v>
      </c>
      <c r="Q24" s="32">
        <v>0</v>
      </c>
      <c r="R24" s="32">
        <v>1</v>
      </c>
      <c r="S24" s="32"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</row>
    <row r="25" spans="1:109" s="25" customFormat="1" ht="15.75" x14ac:dyDescent="0.25">
      <c r="A25" s="42" t="s">
        <v>38</v>
      </c>
      <c r="B25" s="31">
        <v>47004</v>
      </c>
      <c r="C25" s="32">
        <v>2612</v>
      </c>
      <c r="D25" s="32">
        <v>11473</v>
      </c>
      <c r="E25" s="35">
        <v>15</v>
      </c>
      <c r="F25" s="37">
        <v>37</v>
      </c>
      <c r="G25" s="37">
        <v>0</v>
      </c>
      <c r="H25" s="39">
        <v>0</v>
      </c>
      <c r="I25" s="32">
        <v>11</v>
      </c>
      <c r="J25" s="32">
        <v>30</v>
      </c>
      <c r="K25" s="32">
        <v>0</v>
      </c>
      <c r="L25" s="32">
        <v>0</v>
      </c>
      <c r="M25" s="32">
        <v>4</v>
      </c>
      <c r="N25" s="32">
        <v>1</v>
      </c>
      <c r="O25" s="37">
        <v>1</v>
      </c>
      <c r="P25" s="37">
        <v>0</v>
      </c>
      <c r="Q25" s="32">
        <v>0</v>
      </c>
      <c r="R25" s="32">
        <v>2</v>
      </c>
      <c r="S25" s="32"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</row>
    <row r="26" spans="1:109" s="25" customFormat="1" ht="15.75" x14ac:dyDescent="0.25">
      <c r="A26" s="42" t="s">
        <v>39</v>
      </c>
      <c r="B26" s="31">
        <v>127258</v>
      </c>
      <c r="C26" s="32">
        <v>7249</v>
      </c>
      <c r="D26" s="32">
        <v>36214</v>
      </c>
      <c r="E26" s="35">
        <v>57</v>
      </c>
      <c r="F26" s="37">
        <v>102</v>
      </c>
      <c r="G26" s="37">
        <v>1</v>
      </c>
      <c r="H26" s="39">
        <v>0</v>
      </c>
      <c r="I26" s="32">
        <v>72</v>
      </c>
      <c r="J26" s="32">
        <v>70</v>
      </c>
      <c r="K26" s="32">
        <v>0</v>
      </c>
      <c r="L26" s="32">
        <v>0</v>
      </c>
      <c r="M26" s="32">
        <v>14</v>
      </c>
      <c r="N26" s="32">
        <v>17</v>
      </c>
      <c r="O26" s="37">
        <v>15</v>
      </c>
      <c r="P26" s="37">
        <v>0</v>
      </c>
      <c r="Q26" s="32">
        <v>0</v>
      </c>
      <c r="R26" s="32">
        <v>7</v>
      </c>
      <c r="S26" s="32">
        <v>0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</row>
    <row r="27" spans="1:109" s="25" customFormat="1" ht="15.75" x14ac:dyDescent="0.25">
      <c r="A27" s="42" t="s">
        <v>40</v>
      </c>
      <c r="B27" s="31">
        <v>19003</v>
      </c>
      <c r="C27" s="32">
        <v>918</v>
      </c>
      <c r="D27" s="32">
        <v>4162</v>
      </c>
      <c r="E27" s="36">
        <v>0</v>
      </c>
      <c r="F27" s="37">
        <v>0</v>
      </c>
      <c r="G27" s="37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40">
        <v>0</v>
      </c>
      <c r="N27" s="40">
        <v>1</v>
      </c>
      <c r="O27" s="37">
        <v>2</v>
      </c>
      <c r="P27" s="37">
        <v>0</v>
      </c>
      <c r="Q27" s="32">
        <v>0</v>
      </c>
      <c r="R27" s="32">
        <v>0</v>
      </c>
      <c r="S27" s="32">
        <v>0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</row>
    <row r="28" spans="1:109" x14ac:dyDescent="0.25">
      <c r="A28" s="43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8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U5" sqref="U5"/>
    </sheetView>
  </sheetViews>
  <sheetFormatPr defaultRowHeight="15" x14ac:dyDescent="0.25"/>
  <cols>
    <col min="1" max="1" width="34.5703125" customWidth="1"/>
    <col min="2" max="9" width="14.5703125" customWidth="1"/>
    <col min="10" max="10" width="1.140625" customWidth="1"/>
    <col min="11" max="11" width="14.5703125" customWidth="1"/>
    <col min="12" max="18" width="12.7109375" customWidth="1"/>
    <col min="19" max="19" width="19.85546875" customWidth="1"/>
  </cols>
  <sheetData>
    <row r="1" spans="1:85" ht="18.75" x14ac:dyDescent="0.25">
      <c r="A1" s="10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spans="1:85" ht="159.75" customHeight="1" x14ac:dyDescent="0.25">
      <c r="A2" s="52" t="s">
        <v>62</v>
      </c>
      <c r="B2" s="2" t="s">
        <v>83</v>
      </c>
      <c r="C2" s="2" t="s">
        <v>54</v>
      </c>
      <c r="D2" s="2" t="s">
        <v>55</v>
      </c>
      <c r="E2" s="2" t="s">
        <v>56</v>
      </c>
      <c r="F2" s="2" t="s">
        <v>57</v>
      </c>
      <c r="G2" s="2" t="s">
        <v>58</v>
      </c>
      <c r="H2" s="2" t="s">
        <v>59</v>
      </c>
      <c r="I2" s="2" t="s">
        <v>60</v>
      </c>
      <c r="J2" s="1"/>
      <c r="K2" s="48" t="s">
        <v>83</v>
      </c>
      <c r="L2" s="48" t="s">
        <v>54</v>
      </c>
      <c r="M2" s="48" t="s">
        <v>55</v>
      </c>
      <c r="N2" s="48" t="s">
        <v>56</v>
      </c>
      <c r="O2" s="48" t="s">
        <v>57</v>
      </c>
      <c r="P2" s="48" t="s">
        <v>58</v>
      </c>
      <c r="Q2" s="48" t="s">
        <v>59</v>
      </c>
      <c r="R2" s="48" t="s">
        <v>60</v>
      </c>
      <c r="S2" s="50" t="s">
        <v>61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85" ht="48.75" customHeight="1" x14ac:dyDescent="0.25">
      <c r="A3" s="52"/>
      <c r="B3" s="23" t="s">
        <v>44</v>
      </c>
      <c r="C3" s="23" t="s">
        <v>50</v>
      </c>
      <c r="D3" s="23" t="s">
        <v>51</v>
      </c>
      <c r="E3" s="23" t="s">
        <v>52</v>
      </c>
      <c r="F3" s="23" t="s">
        <v>53</v>
      </c>
      <c r="G3" s="23" t="s">
        <v>91</v>
      </c>
      <c r="H3" s="23" t="s">
        <v>93</v>
      </c>
      <c r="I3" s="23" t="s">
        <v>94</v>
      </c>
      <c r="J3" s="1"/>
      <c r="K3" s="49"/>
      <c r="L3" s="49"/>
      <c r="M3" s="49"/>
      <c r="N3" s="49"/>
      <c r="O3" s="49"/>
      <c r="P3" s="49"/>
      <c r="Q3" s="49"/>
      <c r="R3" s="49"/>
      <c r="S3" s="5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85" s="13" customFormat="1" ht="12.75" x14ac:dyDescent="0.2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2"/>
      <c r="K4" s="11">
        <v>10</v>
      </c>
      <c r="L4" s="11">
        <v>11</v>
      </c>
      <c r="M4" s="11">
        <v>12</v>
      </c>
      <c r="N4" s="11">
        <v>13</v>
      </c>
      <c r="O4" s="11">
        <v>14</v>
      </c>
      <c r="P4" s="11">
        <v>15</v>
      </c>
      <c r="Q4" s="11">
        <v>16</v>
      </c>
      <c r="R4" s="11">
        <v>17</v>
      </c>
      <c r="S4" s="11">
        <v>18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</row>
    <row r="5" spans="1:85" s="9" customFormat="1" ht="31.5" x14ac:dyDescent="0.25">
      <c r="A5" s="6" t="s">
        <v>18</v>
      </c>
      <c r="B5" s="7">
        <f>('Исходные данные'!E5+'Исходные данные'!F5)/'Исходные данные'!B5*100000</f>
        <v>160.21527730192594</v>
      </c>
      <c r="C5" s="7">
        <f>('Исходные данные'!G5+'Исходные данные'!H5)/'Исходные данные'!C5*100000</f>
        <v>26.986304450491378</v>
      </c>
      <c r="D5" s="7">
        <f>('Исходные данные'!I5+'Исходные данные'!J5)/'Исходные данные'!B5*100000</f>
        <v>138.90356770794014</v>
      </c>
      <c r="E5" s="7">
        <f>('Исходные данные'!K5+'Исходные данные'!L5)/'Исходные данные'!C5*100000</f>
        <v>20.239728337868531</v>
      </c>
      <c r="F5" s="7">
        <f>('Исходные данные'!M5+'Исходные данные'!N5)/'Исходные данные'!B5*100000</f>
        <v>12.078571105038273</v>
      </c>
      <c r="G5" s="7">
        <f>'Исходные данные'!O5/'Исходные данные'!B5*100000</f>
        <v>14.052952920284916</v>
      </c>
      <c r="H5" s="7">
        <f>('Исходные данные'!P5+'Исходные данные'!Q5)/'Исходные данные'!D5*100000</f>
        <v>3.002288667745951</v>
      </c>
      <c r="I5" s="7">
        <f>('Исходные данные'!R5+'Исходные данные'!S5)/'Исходные данные'!B5*100000</f>
        <v>4.9940245915062098</v>
      </c>
      <c r="J5" s="8"/>
      <c r="K5" s="7">
        <f t="shared" ref="K5:R5" si="0">AVERAGE(K6:K27)</f>
        <v>50.57301694894484</v>
      </c>
      <c r="L5" s="7">
        <f>AVERAGE(L6:L27)</f>
        <v>17.192236228317494</v>
      </c>
      <c r="M5" s="7">
        <f t="shared" si="0"/>
        <v>47.101747623632555</v>
      </c>
      <c r="N5" s="7">
        <f t="shared" si="0"/>
        <v>19.260361197509084</v>
      </c>
      <c r="O5" s="7">
        <f t="shared" si="0"/>
        <v>19.590758060771908</v>
      </c>
      <c r="P5" s="7">
        <f t="shared" si="0"/>
        <v>16.882677821481753</v>
      </c>
      <c r="Q5" s="7">
        <f t="shared" si="0"/>
        <v>5.1332825077190822</v>
      </c>
      <c r="R5" s="7">
        <f t="shared" si="0"/>
        <v>23.866129077809752</v>
      </c>
      <c r="S5" s="5">
        <f>AVERAGE(K5:R5)</f>
        <v>24.950026183273309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</row>
    <row r="6" spans="1:85" ht="15.75" customHeight="1" x14ac:dyDescent="0.25">
      <c r="A6" s="3" t="s">
        <v>19</v>
      </c>
      <c r="B6" s="4">
        <f>('Исходные данные'!E6+'Исходные данные'!F6)/'Исходные данные'!B6*100000</f>
        <v>160.16987158952583</v>
      </c>
      <c r="C6" s="4">
        <f>('Исходные данные'!G6+'Исходные данные'!H6)/'Исходные данные'!C6*100000</f>
        <v>83.787180561374115</v>
      </c>
      <c r="D6" s="4">
        <f>('Исходные данные'!I6+'Исходные данные'!J6)/'Исходные данные'!B6*100000</f>
        <v>119.89858958987361</v>
      </c>
      <c r="E6" s="4">
        <f>('Исходные данные'!K6+'Исходные данные'!L6)/'Исходные данные'!C6*100000</f>
        <v>41.893590280687057</v>
      </c>
      <c r="F6" s="4">
        <f>('Исходные данные'!M6+'Исходные данные'!N6)/'Исходные данные'!B6*100000</f>
        <v>5.4915384544980279</v>
      </c>
      <c r="G6" s="4">
        <f>'Исходные данные'!O6/'Исходные данные'!B6*100000</f>
        <v>1.8305128181660091</v>
      </c>
      <c r="H6" s="4">
        <f>('Исходные данные'!P6+'Исходные данные'!Q6)/'Исходные данные'!D6*100000</f>
        <v>0</v>
      </c>
      <c r="I6" s="4">
        <f>('Исходные данные'!R6+'Исходные данные'!S6)/'Исходные данные'!B6*100000</f>
        <v>2.745769227249014</v>
      </c>
      <c r="J6" s="1"/>
      <c r="K6" s="4">
        <f t="shared" ref="K6:K27" si="1">(B6-MIN($B$6:$B$27))/(MAX($B$6:$B$27)-MIN($B$6:$B$27))*100</f>
        <v>58.58385014905484</v>
      </c>
      <c r="L6" s="4">
        <f>(C6-MIN($C$6:$C$27))/(MAX($C$6:$C$27)-MIN($C$6:$C$27))*100</f>
        <v>100</v>
      </c>
      <c r="M6" s="4">
        <f t="shared" ref="M6:M27" si="2">(D6-MIN($D$6:$D$27))/(MAX($D$6:$D$27)-MIN($D$6:$D$27))*100</f>
        <v>49.640513977490791</v>
      </c>
      <c r="N6" s="4">
        <f t="shared" ref="N6:N27" si="3">(E6-MIN($E$6:$E$27))/(MAX($E$6:$E$27)-MIN($E$6:$E$27))*100</f>
        <v>62.379555927943017</v>
      </c>
      <c r="O6" s="4">
        <f t="shared" ref="O6:O27" si="4">(F6-MIN($F$6:$F$27))/(MAX($F$6:$F$27)-MIN($F$6:$F$27))*100</f>
        <v>7.3916107597543466</v>
      </c>
      <c r="P6" s="4">
        <f t="shared" ref="P6:P27" si="5">(G6-MIN($G$6:$G$27))/(MAX($G$6:$G$27)-MIN($G$6:$G$27))*100</f>
        <v>4.7276477408371766</v>
      </c>
      <c r="Q6" s="4">
        <f t="shared" ref="Q6:Q27" si="6">(H6-MIN($H$6:$H$27))/(MAX($H$6:$H$27)-MIN($H$6:$H$27))*100</f>
        <v>0</v>
      </c>
      <c r="R6" s="4">
        <f t="shared" ref="R6:R27" si="7">(I6-MIN($I$6:$I$27))/(MAX($I$6:$I$27)-MIN($I$6:$I$27))*100</f>
        <v>19.710962026011593</v>
      </c>
      <c r="S6" s="5">
        <f t="shared" ref="S6:S27" si="8">AVERAGE(K6:R6)</f>
        <v>37.804267572636476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1:85" ht="15.75" customHeight="1" x14ac:dyDescent="0.25">
      <c r="A7" s="3" t="s">
        <v>20</v>
      </c>
      <c r="B7" s="4">
        <f>('Исходные данные'!E7+'Исходные данные'!F7)/'Исходные данные'!B7*100000</f>
        <v>162.46300347445631</v>
      </c>
      <c r="C7" s="4">
        <f>('Исходные данные'!G7+'Исходные данные'!H7)/'Исходные данные'!C7*100000</f>
        <v>0</v>
      </c>
      <c r="D7" s="4">
        <f>('Исходные данные'!I7+'Исходные данные'!J7)/'Исходные данные'!B7*100000</f>
        <v>180.15699395187235</v>
      </c>
      <c r="E7" s="4">
        <f>('Исходные данные'!K7+'Исходные данные'!L7)/'Исходные данные'!C7*100000</f>
        <v>55.370985603543744</v>
      </c>
      <c r="F7" s="4">
        <f>('Исходные данные'!M7+'Исходные данные'!N7)/'Исходные данные'!B7*100000</f>
        <v>17.693990477416033</v>
      </c>
      <c r="G7" s="4">
        <f>'Исходные данные'!O7/'Исходные данные'!B7*100000</f>
        <v>3.2170891777120065</v>
      </c>
      <c r="H7" s="4">
        <f>('Исходные данные'!P7+'Исходные данные'!Q7)/'Исходные данные'!D7*100000</f>
        <v>0</v>
      </c>
      <c r="I7" s="4">
        <f>('Исходные данные'!R7+'Исходные данные'!S7)/'Исходные данные'!B7*100000</f>
        <v>0</v>
      </c>
      <c r="J7" s="1"/>
      <c r="K7" s="4">
        <f t="shared" si="1"/>
        <v>59.422587755482269</v>
      </c>
      <c r="L7" s="4">
        <f t="shared" ref="L7:L27" si="9">(C7-MIN($C$6:$C$27))/(MAX($C$6:$C$27)-MIN($C$6:$C$27))*100</f>
        <v>0</v>
      </c>
      <c r="M7" s="4">
        <f t="shared" si="2"/>
        <v>74.588748766782473</v>
      </c>
      <c r="N7" s="4">
        <f t="shared" si="3"/>
        <v>82.447397563676631</v>
      </c>
      <c r="O7" s="4">
        <f t="shared" si="4"/>
        <v>23.816111182601986</v>
      </c>
      <c r="P7" s="4">
        <f t="shared" si="5"/>
        <v>8.3087450861557244</v>
      </c>
      <c r="Q7" s="4">
        <f t="shared" si="6"/>
        <v>0</v>
      </c>
      <c r="R7" s="4">
        <f t="shared" si="7"/>
        <v>0</v>
      </c>
      <c r="S7" s="5">
        <f t="shared" si="8"/>
        <v>31.072948794337385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ht="15.75" customHeight="1" x14ac:dyDescent="0.25">
      <c r="A8" s="3" t="s">
        <v>21</v>
      </c>
      <c r="B8" s="4">
        <f>('Исходные данные'!E8+'Исходные данные'!F8)/'Исходные данные'!B8*100000</f>
        <v>232.16939078751858</v>
      </c>
      <c r="C8" s="4">
        <f>('Исходные данные'!G8+'Исходные данные'!H8)/'Исходные данные'!C8*100000</f>
        <v>67.159167226326403</v>
      </c>
      <c r="D8" s="4">
        <f>('Исходные данные'!I8+'Исходные данные'!J8)/'Исходные данные'!B8*100000</f>
        <v>185.73551263001485</v>
      </c>
      <c r="E8" s="4">
        <f>('Исходные данные'!K8+'Исходные данные'!L8)/'Исходные данные'!C8*100000</f>
        <v>67.159167226326403</v>
      </c>
      <c r="F8" s="4">
        <f>('Исходные данные'!M8+'Исходные данные'!N8)/'Исходные данные'!B8*100000</f>
        <v>74.294205052005935</v>
      </c>
      <c r="G8" s="4">
        <f>'Исходные данные'!O8/'Исходные данные'!B8*100000</f>
        <v>13.930163447251113</v>
      </c>
      <c r="H8" s="4">
        <f>('Исходные данные'!P8+'Исходные данные'!Q8)/'Исходные данные'!D8*100000</f>
        <v>0</v>
      </c>
      <c r="I8" s="4">
        <f>('Исходные данные'!R8+'Исходные данные'!S8)/'Исходные данные'!B8*100000</f>
        <v>13.930163447251113</v>
      </c>
      <c r="J8" s="1"/>
      <c r="K8" s="4">
        <f t="shared" si="1"/>
        <v>84.918447296693671</v>
      </c>
      <c r="L8" s="4">
        <f t="shared" si="9"/>
        <v>80.154466084620552</v>
      </c>
      <c r="M8" s="4">
        <f t="shared" si="2"/>
        <v>76.898371718672593</v>
      </c>
      <c r="N8" s="4">
        <f t="shared" si="3"/>
        <v>100</v>
      </c>
      <c r="O8" s="4">
        <f t="shared" si="4"/>
        <v>100</v>
      </c>
      <c r="P8" s="4">
        <f t="shared" si="5"/>
        <v>35.977298327182091</v>
      </c>
      <c r="Q8" s="4">
        <f t="shared" si="6"/>
        <v>0</v>
      </c>
      <c r="R8" s="4">
        <f t="shared" si="7"/>
        <v>100</v>
      </c>
      <c r="S8" s="5">
        <f t="shared" si="8"/>
        <v>72.243572928396105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1:85" ht="15.75" customHeight="1" x14ac:dyDescent="0.25">
      <c r="A9" s="3" t="s">
        <v>22</v>
      </c>
      <c r="B9" s="4">
        <f>('Исходные данные'!E9+'Исходные данные'!F9)/'Исходные данные'!B9*100000</f>
        <v>273.40277428336606</v>
      </c>
      <c r="C9" s="4">
        <f>('Исходные данные'!G9+'Исходные данные'!H9)/'Исходные данные'!C9*100000</f>
        <v>0</v>
      </c>
      <c r="D9" s="4">
        <f>('Исходные данные'!I9+'Исходные данные'!J9)/'Исходные данные'!B9*100000</f>
        <v>241.53373924420069</v>
      </c>
      <c r="E9" s="4">
        <f>('Исходные данные'!K9+'Исходные данные'!L9)/'Исходные данные'!C9*100000</f>
        <v>0</v>
      </c>
      <c r="F9" s="4">
        <f>('Исходные данные'!M9+'Исходные данные'!N9)/'Исходные данные'!B9*100000</f>
        <v>13.418541069122258</v>
      </c>
      <c r="G9" s="4">
        <f>'Исходные данные'!O9/'Исходные данные'!B9*100000</f>
        <v>30.191717405525086</v>
      </c>
      <c r="H9" s="4">
        <f>('Исходные данные'!P9+'Исходные данные'!Q9)/'Исходные данные'!D9*100000</f>
        <v>0</v>
      </c>
      <c r="I9" s="4">
        <f>('Исходные данные'!R9+'Исходные данные'!S9)/'Исходные данные'!B9*100000</f>
        <v>5.0319529009208468</v>
      </c>
      <c r="J9" s="1"/>
      <c r="K9" s="4">
        <f t="shared" si="1"/>
        <v>100</v>
      </c>
      <c r="L9" s="4">
        <f t="shared" si="9"/>
        <v>0</v>
      </c>
      <c r="M9" s="4">
        <f t="shared" si="2"/>
        <v>100</v>
      </c>
      <c r="N9" s="4">
        <f t="shared" si="3"/>
        <v>0</v>
      </c>
      <c r="O9" s="4">
        <f t="shared" si="4"/>
        <v>18.061356279038559</v>
      </c>
      <c r="P9" s="4">
        <f t="shared" si="5"/>
        <v>77.975856365339268</v>
      </c>
      <c r="Q9" s="4">
        <f t="shared" si="6"/>
        <v>0</v>
      </c>
      <c r="R9" s="4">
        <f t="shared" si="7"/>
        <v>36.122712558077126</v>
      </c>
      <c r="S9" s="5">
        <f t="shared" si="8"/>
        <v>41.519990650306873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1:85" ht="15.75" customHeight="1" x14ac:dyDescent="0.25">
      <c r="A10" s="3" t="s">
        <v>23</v>
      </c>
      <c r="B10" s="4">
        <f>('Исходные данные'!E10+'Исходные данные'!F10)/'Исходные данные'!B10*100000</f>
        <v>77.521857967169083</v>
      </c>
      <c r="C10" s="4">
        <f>('Исходные данные'!G10+'Исходные данные'!H10)/'Исходные данные'!C10*100000</f>
        <v>17.050298380221655</v>
      </c>
      <c r="D10" s="4">
        <f>('Исходные данные'!I10+'Исходные данные'!J10)/'Исходные данные'!B10*100000</f>
        <v>59.939580902450331</v>
      </c>
      <c r="E10" s="4">
        <f>('Исходные данные'!K10+'Исходные данные'!L10)/'Исходные данные'!C10*100000</f>
        <v>17.050298380221655</v>
      </c>
      <c r="F10" s="4">
        <f>('Исходные данные'!M10+'Исходные данные'!N10)/'Исходные данные'!B10*100000</f>
        <v>4.7951664721960263</v>
      </c>
      <c r="G10" s="4">
        <f>'Исходные данные'!O10/'Исходные данные'!B10*100000</f>
        <v>2.3975832360980132</v>
      </c>
      <c r="H10" s="4">
        <f>('Исходные данные'!P10+'Исходные данные'!Q10)/'Исходные данные'!D10*100000</f>
        <v>0</v>
      </c>
      <c r="I10" s="4">
        <f>('Исходные данные'!R10+'Исходные данные'!S10)/'Исходные данные'!B10*100000</f>
        <v>3.1967776481306847</v>
      </c>
      <c r="J10" s="1"/>
      <c r="K10" s="4">
        <f t="shared" si="1"/>
        <v>28.354451841378243</v>
      </c>
      <c r="L10" s="4">
        <f t="shared" si="9"/>
        <v>20.349531116794545</v>
      </c>
      <c r="M10" s="4">
        <f t="shared" si="2"/>
        <v>24.816235234883237</v>
      </c>
      <c r="N10" s="4">
        <f t="shared" si="3"/>
        <v>25.387894288150044</v>
      </c>
      <c r="O10" s="4">
        <f t="shared" si="4"/>
        <v>6.4542940715758519</v>
      </c>
      <c r="P10" s="4">
        <f t="shared" si="5"/>
        <v>6.1922150214519256</v>
      </c>
      <c r="Q10" s="4">
        <f t="shared" si="6"/>
        <v>0</v>
      </c>
      <c r="R10" s="4">
        <f t="shared" si="7"/>
        <v>22.948601143380813</v>
      </c>
      <c r="S10" s="5">
        <f t="shared" si="8"/>
        <v>16.812902839701835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85" ht="15.75" customHeight="1" x14ac:dyDescent="0.25">
      <c r="A11" s="3" t="s">
        <v>24</v>
      </c>
      <c r="B11" s="4">
        <f>('Исходные данные'!E11+'Исходные данные'!F11)/'Исходные данные'!B11*100000</f>
        <v>188.6951571756868</v>
      </c>
      <c r="C11" s="4">
        <f>('Исходные данные'!G11+'Исходные данные'!H11)/'Исходные данные'!C11*100000</f>
        <v>45.847023764040657</v>
      </c>
      <c r="D11" s="4">
        <f>('Исходные данные'!I11+'Исходные данные'!J11)/'Исходные данные'!B11*100000</f>
        <v>148.28557975445034</v>
      </c>
      <c r="E11" s="4">
        <f>('Исходные данные'!K11+'Исходные данные'!L11)/'Исходные данные'!C11*100000</f>
        <v>30.564682509360434</v>
      </c>
      <c r="F11" s="4">
        <f>('Исходные данные'!M11+'Исходные данные'!N11)/'Исходные данные'!B11*100000</f>
        <v>7.3791402247475277</v>
      </c>
      <c r="G11" s="4">
        <f>'Исходные данные'!O11/'Исходные данные'!B11*100000</f>
        <v>10.89301652224635</v>
      </c>
      <c r="H11" s="4">
        <f>('Исходные данные'!P11+'Исходные данные'!Q11)/'Исходные данные'!D11*100000</f>
        <v>1.5331309600466072</v>
      </c>
      <c r="I11" s="4">
        <f>('Исходные данные'!R11+'Исходные данные'!S11)/'Исходные данные'!B11*100000</f>
        <v>3.5138762974988231</v>
      </c>
      <c r="J11" s="1"/>
      <c r="K11" s="4">
        <f t="shared" si="1"/>
        <v>69.017279605259333</v>
      </c>
      <c r="L11" s="4">
        <f t="shared" si="9"/>
        <v>54.718422862382518</v>
      </c>
      <c r="M11" s="4">
        <f t="shared" si="2"/>
        <v>61.393319301253989</v>
      </c>
      <c r="N11" s="4">
        <f t="shared" si="3"/>
        <v>45.510812256437681</v>
      </c>
      <c r="O11" s="4">
        <f t="shared" si="4"/>
        <v>9.9323227425101734</v>
      </c>
      <c r="P11" s="4">
        <f t="shared" si="5"/>
        <v>28.133288355716722</v>
      </c>
      <c r="Q11" s="4">
        <f t="shared" si="6"/>
        <v>12.932215169819807</v>
      </c>
      <c r="R11" s="4">
        <f t="shared" si="7"/>
        <v>25.224946647644884</v>
      </c>
      <c r="S11" s="5">
        <f t="shared" si="8"/>
        <v>38.357825867628137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1:85" ht="15.75" customHeight="1" x14ac:dyDescent="0.25">
      <c r="A12" s="3" t="s">
        <v>25</v>
      </c>
      <c r="B12" s="4">
        <f>('Исходные данные'!E12+'Исходные данные'!F12)/'Исходные данные'!B12*100000</f>
        <v>231.12602700691795</v>
      </c>
      <c r="C12" s="4">
        <f>('Исходные данные'!G12+'Исходные данные'!H12)/'Исходные данные'!C12*100000</f>
        <v>0</v>
      </c>
      <c r="D12" s="4">
        <f>('Исходные данные'!I12+'Исходные данные'!J12)/'Исходные данные'!B12*100000</f>
        <v>210.54631227342526</v>
      </c>
      <c r="E12" s="4">
        <f>('Исходные данные'!K12+'Исходные данные'!L12)/'Исходные данные'!C12*100000</f>
        <v>0</v>
      </c>
      <c r="F12" s="4">
        <f>('Исходные данные'!M12+'Исходные данные'!N12)/'Исходные данные'!B12*100000</f>
        <v>15.830549794994381</v>
      </c>
      <c r="G12" s="4">
        <f>'Исходные данные'!O12/'Исходные данные'!B12*100000</f>
        <v>0</v>
      </c>
      <c r="H12" s="4">
        <f>('Исходные данные'!P12+'Исходные данные'!Q12)/'Исходные данные'!D12*100000</f>
        <v>0</v>
      </c>
      <c r="I12" s="4">
        <f>('Исходные данные'!R12+'Исходные данные'!S12)/'Исходные данные'!B12*100000</f>
        <v>0</v>
      </c>
      <c r="J12" s="1"/>
      <c r="K12" s="4">
        <f t="shared" si="1"/>
        <v>84.536825792180608</v>
      </c>
      <c r="L12" s="4">
        <f t="shared" si="9"/>
        <v>0</v>
      </c>
      <c r="M12" s="4">
        <f t="shared" si="2"/>
        <v>87.170559662703752</v>
      </c>
      <c r="N12" s="4">
        <f t="shared" si="3"/>
        <v>0</v>
      </c>
      <c r="O12" s="4">
        <f t="shared" si="4"/>
        <v>21.307920024062437</v>
      </c>
      <c r="P12" s="4">
        <f t="shared" si="5"/>
        <v>0</v>
      </c>
      <c r="Q12" s="4">
        <f t="shared" si="6"/>
        <v>0</v>
      </c>
      <c r="R12" s="4">
        <f t="shared" si="7"/>
        <v>0</v>
      </c>
      <c r="S12" s="5">
        <f t="shared" si="8"/>
        <v>24.12691318486835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ht="15.75" customHeight="1" x14ac:dyDescent="0.25">
      <c r="A13" s="3" t="s">
        <v>26</v>
      </c>
      <c r="B13" s="4">
        <f>('Исходные данные'!E13+'Исходные данные'!F13)/'Исходные данные'!B13*100000</f>
        <v>0</v>
      </c>
      <c r="C13" s="4">
        <f>('Исходные данные'!G13+'Исходные данные'!H13)/'Исходные данные'!C13*100000</f>
        <v>0</v>
      </c>
      <c r="D13" s="4">
        <f>('Исходные данные'!I13+'Исходные данные'!J13)/'Исходные данные'!B13*100000</f>
        <v>0</v>
      </c>
      <c r="E13" s="4">
        <f>('Исходные данные'!K13+'Исходные данные'!L13)/'Исходные данные'!C13*100000</f>
        <v>0</v>
      </c>
      <c r="F13" s="4">
        <f>('Исходные данные'!M13+'Исходные данные'!N13)/'Исходные данные'!B13*100000</f>
        <v>30.925284512617512</v>
      </c>
      <c r="G13" s="4">
        <f>'Исходные данные'!O13/'Исходные данные'!B13*100000</f>
        <v>0</v>
      </c>
      <c r="H13" s="4">
        <f>('Исходные данные'!P13+'Исходные данные'!Q13)/'Исходные данные'!D13*100000</f>
        <v>0</v>
      </c>
      <c r="I13" s="4">
        <f>('Исходные данные'!R13+'Исходные данные'!S13)/'Исходные данные'!B13*100000</f>
        <v>6.1850569025235043</v>
      </c>
      <c r="J13" s="1"/>
      <c r="K13" s="4">
        <f t="shared" si="1"/>
        <v>0</v>
      </c>
      <c r="L13" s="4">
        <f t="shared" si="9"/>
        <v>0</v>
      </c>
      <c r="M13" s="4">
        <f t="shared" si="2"/>
        <v>0</v>
      </c>
      <c r="N13" s="4">
        <f t="shared" si="3"/>
        <v>0</v>
      </c>
      <c r="O13" s="4">
        <f t="shared" si="4"/>
        <v>41.625432953983179</v>
      </c>
      <c r="P13" s="4">
        <f t="shared" si="5"/>
        <v>0</v>
      </c>
      <c r="Q13" s="4">
        <f t="shared" si="6"/>
        <v>0</v>
      </c>
      <c r="R13" s="4">
        <f t="shared" si="7"/>
        <v>44.400461817582062</v>
      </c>
      <c r="S13" s="5">
        <f t="shared" si="8"/>
        <v>10.753236846445656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1:85" ht="15.75" customHeight="1" x14ac:dyDescent="0.25">
      <c r="A14" s="3" t="s">
        <v>27</v>
      </c>
      <c r="B14" s="4">
        <f>('Исходные данные'!E14+'Исходные данные'!F14)/'Исходные данные'!B14*100000</f>
        <v>96.580074787647646</v>
      </c>
      <c r="C14" s="4">
        <f>('Исходные данные'!G14+'Исходные данные'!H14)/'Исходные данные'!C14*100000</f>
        <v>0</v>
      </c>
      <c r="D14" s="4">
        <f>('Исходные данные'!I14+'Исходные данные'!J14)/'Исходные данные'!B14*100000</f>
        <v>79.245189569351922</v>
      </c>
      <c r="E14" s="4">
        <f>('Исходные данные'!K14+'Исходные данные'!L14)/'Исходные данные'!C14*100000</f>
        <v>0</v>
      </c>
      <c r="F14" s="4">
        <f>('Исходные данные'!M14+'Исходные данные'!N14)/'Исходные данные'!B14*100000</f>
        <v>19.81129739233798</v>
      </c>
      <c r="G14" s="4">
        <f>'Исходные данные'!O14/'Исходные данные'!B14*100000</f>
        <v>4.9528243480844951</v>
      </c>
      <c r="H14" s="4">
        <f>('Исходные данные'!P14+'Исходные данные'!Q14)/'Исходные данные'!D14*100000</f>
        <v>0</v>
      </c>
      <c r="I14" s="4">
        <f>('Исходные данные'!R14+'Исходные данные'!S14)/'Исходные данные'!B14*100000</f>
        <v>2.4764121740422476</v>
      </c>
      <c r="J14" s="1"/>
      <c r="K14" s="4">
        <f t="shared" si="1"/>
        <v>35.325199256225545</v>
      </c>
      <c r="L14" s="4">
        <f t="shared" si="9"/>
        <v>0</v>
      </c>
      <c r="M14" s="4">
        <f t="shared" si="2"/>
        <v>32.809159423161056</v>
      </c>
      <c r="N14" s="4">
        <f t="shared" si="3"/>
        <v>0</v>
      </c>
      <c r="O14" s="4">
        <f t="shared" si="4"/>
        <v>26.666006290086923</v>
      </c>
      <c r="P14" s="4">
        <f t="shared" si="5"/>
        <v>12.791611513239619</v>
      </c>
      <c r="Q14" s="4">
        <f t="shared" si="6"/>
        <v>0</v>
      </c>
      <c r="R14" s="4">
        <f t="shared" si="7"/>
        <v>17.777337526724615</v>
      </c>
      <c r="S14" s="5">
        <f t="shared" si="8"/>
        <v>15.671164251179718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1:85" ht="15.75" customHeight="1" x14ac:dyDescent="0.25">
      <c r="A15" s="3" t="s">
        <v>28</v>
      </c>
      <c r="B15" s="4">
        <f>('Исходные данные'!E15+'Исходные данные'!F15)/'Исходные данные'!B15*100000</f>
        <v>104.71680932434893</v>
      </c>
      <c r="C15" s="4">
        <f>('Исходные данные'!G15+'Исходные данные'!H15)/'Исходные данные'!C15*100000</f>
        <v>0</v>
      </c>
      <c r="D15" s="4">
        <f>('Исходные данные'!I15+'Исходные данные'!J15)/'Исходные данные'!B15*100000</f>
        <v>81.952285558186119</v>
      </c>
      <c r="E15" s="4">
        <f>('Исходные данные'!K15+'Исходные данные'!L15)/'Исходные данные'!C15*100000</f>
        <v>0</v>
      </c>
      <c r="F15" s="4">
        <f>('Исходные данные'!M15+'Исходные данные'!N15)/'Исходные данные'!B15*100000</f>
        <v>6.8293571298488436</v>
      </c>
      <c r="G15" s="4">
        <f>'Исходные данные'!O15/'Исходные данные'!B15*100000</f>
        <v>0</v>
      </c>
      <c r="H15" s="4">
        <f>('Исходные данные'!P15+'Исходные данные'!Q15)/'Исходные данные'!D15*100000</f>
        <v>0</v>
      </c>
      <c r="I15" s="4">
        <f>('Исходные данные'!R15+'Исходные данные'!S15)/'Исходные данные'!B15*100000</f>
        <v>0</v>
      </c>
      <c r="J15" s="1"/>
      <c r="K15" s="4">
        <f t="shared" si="1"/>
        <v>38.30129727060342</v>
      </c>
      <c r="L15" s="4">
        <f t="shared" si="9"/>
        <v>0</v>
      </c>
      <c r="M15" s="4">
        <f t="shared" si="2"/>
        <v>33.929953560371509</v>
      </c>
      <c r="N15" s="4">
        <f t="shared" si="3"/>
        <v>0</v>
      </c>
      <c r="O15" s="4">
        <f t="shared" si="4"/>
        <v>9.1923146967765454</v>
      </c>
      <c r="P15" s="4">
        <f t="shared" si="5"/>
        <v>0</v>
      </c>
      <c r="Q15" s="4">
        <f t="shared" si="6"/>
        <v>0</v>
      </c>
      <c r="R15" s="4">
        <f t="shared" si="7"/>
        <v>0</v>
      </c>
      <c r="S15" s="5">
        <f t="shared" si="8"/>
        <v>10.177945690968935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1:85" ht="15.75" customHeight="1" x14ac:dyDescent="0.25">
      <c r="A16" s="3" t="s">
        <v>29</v>
      </c>
      <c r="B16" s="4">
        <f>('Исходные данные'!E16+'Исходные данные'!F16)/'Исходные данные'!B16*100000</f>
        <v>184.10409750272908</v>
      </c>
      <c r="C16" s="4">
        <f>('Исходные данные'!G16+'Исходные данные'!H16)/'Исходные данные'!C16*100000</f>
        <v>50.206404105768158</v>
      </c>
      <c r="D16" s="4">
        <f>('Исходные данные'!I16+'Исходные данные'!J16)/'Исходные данные'!B16*100000</f>
        <v>184.10409750272908</v>
      </c>
      <c r="E16" s="4">
        <f>('Исходные данные'!K16+'Исходные данные'!L16)/'Исходные данные'!C16*100000</f>
        <v>33.470936070512103</v>
      </c>
      <c r="F16" s="4">
        <f>('Исходные данные'!M16+'Исходные данные'!N16)/'Исходные данные'!B16*100000</f>
        <v>8.2434670523610034</v>
      </c>
      <c r="G16" s="4">
        <f>'Исходные данные'!O16/'Исходные данные'!B16*100000</f>
        <v>38.719314942907744</v>
      </c>
      <c r="H16" s="4">
        <f>('Исходные данные'!P16+'Исходные данные'!Q16)/'Исходные данные'!D16*100000</f>
        <v>11.85513030764063</v>
      </c>
      <c r="I16" s="4">
        <f>('Исходные данные'!R16+'Исходные данные'!S16)/'Исходные данные'!B16*100000</f>
        <v>10.741487371258279</v>
      </c>
      <c r="J16" s="1"/>
      <c r="K16" s="4">
        <f t="shared" si="1"/>
        <v>67.338050239357088</v>
      </c>
      <c r="L16" s="4">
        <f t="shared" si="9"/>
        <v>59.921343300234298</v>
      </c>
      <c r="M16" s="4">
        <f t="shared" si="2"/>
        <v>76.22293186816114</v>
      </c>
      <c r="N16" s="4">
        <f t="shared" si="3"/>
        <v>49.838223808992517</v>
      </c>
      <c r="O16" s="4">
        <f t="shared" si="4"/>
        <v>11.095706652477912</v>
      </c>
      <c r="P16" s="4">
        <f t="shared" si="5"/>
        <v>100</v>
      </c>
      <c r="Q16" s="4">
        <f t="shared" si="6"/>
        <v>100</v>
      </c>
      <c r="R16" s="4">
        <f t="shared" si="7"/>
        <v>77.109557342472769</v>
      </c>
      <c r="S16" s="5">
        <f t="shared" si="8"/>
        <v>67.690726651461958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1:85" ht="15.75" customHeight="1" x14ac:dyDescent="0.25">
      <c r="A17" s="3" t="s">
        <v>30</v>
      </c>
      <c r="B17" s="4">
        <f>('Исходные данные'!E17+'Исходные данные'!F17)/'Исходные данные'!B17*100000</f>
        <v>176.34554063194511</v>
      </c>
      <c r="C17" s="4">
        <f>('Исходные данные'!G17+'Исходные данные'!H17)/'Исходные данные'!C17*100000</f>
        <v>39.0625</v>
      </c>
      <c r="D17" s="4">
        <f>('Исходные данные'!I17+'Исходные данные'!J17)/'Исходные данные'!B17*100000</f>
        <v>152.18861725770606</v>
      </c>
      <c r="E17" s="4">
        <f>('Исходные данные'!K17+'Исходные данные'!L17)/'Исходные данные'!C17*100000</f>
        <v>39.0625</v>
      </c>
      <c r="F17" s="4">
        <f>('Исходные данные'!M17+'Исходные данные'!N17)/'Исходные данные'!B17*100000</f>
        <v>36.235385061358585</v>
      </c>
      <c r="G17" s="4">
        <f>'Исходные данные'!O17/'Исходные данные'!B17*100000</f>
        <v>2.4156923374239057</v>
      </c>
      <c r="H17" s="4">
        <f>('Исходные данные'!P17+'Исходные данные'!Q17)/'Исходные данные'!D17*100000</f>
        <v>0</v>
      </c>
      <c r="I17" s="4">
        <f>('Исходные данные'!R17+'Исходные данные'!S17)/'Исходные данные'!B17*100000</f>
        <v>2.4156923374239057</v>
      </c>
      <c r="J17" s="1"/>
      <c r="K17" s="4">
        <f t="shared" si="1"/>
        <v>64.500274766478128</v>
      </c>
      <c r="L17" s="4">
        <f t="shared" si="9"/>
        <v>46.62109375</v>
      </c>
      <c r="M17" s="4">
        <f t="shared" si="2"/>
        <v>63.009258140883176</v>
      </c>
      <c r="N17" s="4">
        <f t="shared" si="3"/>
        <v>58.164062499999993</v>
      </c>
      <c r="O17" s="26">
        <f t="shared" si="4"/>
        <v>48.772828292588663</v>
      </c>
      <c r="P17" s="4">
        <f t="shared" si="5"/>
        <v>6.2389852221969395</v>
      </c>
      <c r="Q17" s="4">
        <f t="shared" si="6"/>
        <v>0</v>
      </c>
      <c r="R17" s="4">
        <f t="shared" si="7"/>
        <v>17.341450059587078</v>
      </c>
      <c r="S17" s="5">
        <f t="shared" si="8"/>
        <v>38.080994091466749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1:85" ht="15.75" customHeight="1" x14ac:dyDescent="0.25">
      <c r="A18" s="3" t="s">
        <v>31</v>
      </c>
      <c r="B18" s="4">
        <f>('Исходные данные'!E18+'Исходные данные'!F18)/'Исходные данные'!B18*100000</f>
        <v>272.74144111382412</v>
      </c>
      <c r="C18" s="4">
        <f>('Исходные данные'!G18+'Исходные данные'!H18)/'Исходные данные'!C18*100000</f>
        <v>0</v>
      </c>
      <c r="D18" s="4">
        <f>('Исходные данные'!I18+'Исходные данные'!J18)/'Исходные данные'!B18*100000</f>
        <v>215.59561535664193</v>
      </c>
      <c r="E18" s="4">
        <f>('Исходные данные'!K18+'Исходные данные'!L18)/'Исходные данные'!C18*100000</f>
        <v>0</v>
      </c>
      <c r="F18" s="4">
        <f>('Исходные данные'!M18+'Исходные данные'!N18)/'Исходные данные'!B18*100000</f>
        <v>10.390150137669488</v>
      </c>
      <c r="G18" s="4">
        <f>'Исходные данные'!O18/'Исходные данные'!B18*100000</f>
        <v>0</v>
      </c>
      <c r="H18" s="4">
        <f>('Исходные данные'!P18+'Исходные данные'!Q18)/'Исходные данные'!D18*100000</f>
        <v>0</v>
      </c>
      <c r="I18" s="4">
        <f>('Исходные данные'!R18+'Исходные данные'!S18)/'Исходные данные'!B18*100000</f>
        <v>0</v>
      </c>
      <c r="J18" s="1"/>
      <c r="K18" s="4">
        <f t="shared" si="1"/>
        <v>99.758110293037291</v>
      </c>
      <c r="L18" s="4">
        <f t="shared" si="9"/>
        <v>0</v>
      </c>
      <c r="M18" s="4">
        <f t="shared" si="2"/>
        <v>89.261076332969679</v>
      </c>
      <c r="N18" s="4">
        <f t="shared" si="3"/>
        <v>0</v>
      </c>
      <c r="O18" s="4">
        <f t="shared" si="4"/>
        <v>13.985142085303131</v>
      </c>
      <c r="P18" s="4">
        <f t="shared" si="5"/>
        <v>0</v>
      </c>
      <c r="Q18" s="4">
        <f t="shared" si="6"/>
        <v>0</v>
      </c>
      <c r="R18" s="4">
        <f t="shared" si="7"/>
        <v>0</v>
      </c>
      <c r="S18" s="5">
        <f t="shared" si="8"/>
        <v>25.37554108891376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1:85" ht="15.75" customHeight="1" x14ac:dyDescent="0.25">
      <c r="A19" s="3" t="s">
        <v>32</v>
      </c>
      <c r="B19" s="4">
        <f>('Исходные данные'!E19+'Исходные данные'!F19)/'Исходные данные'!B19*100000</f>
        <v>82.758620689655174</v>
      </c>
      <c r="C19" s="4">
        <f>('Исходные данные'!G19+'Исходные данные'!H19)/'Исходные данные'!C19*100000</f>
        <v>0</v>
      </c>
      <c r="D19" s="4">
        <f>('Исходные данные'!I19+'Исходные данные'!J19)/'Исходные данные'!B19*100000</f>
        <v>51.724137931034484</v>
      </c>
      <c r="E19" s="4">
        <f>('Исходные данные'!K19+'Исходные данные'!L19)/'Исходные данные'!C19*100000</f>
        <v>0</v>
      </c>
      <c r="F19" s="4">
        <f>('Исходные данные'!M19+'Исходные данные'!N19)/'Исходные данные'!B19*100000</f>
        <v>0</v>
      </c>
      <c r="G19" s="4">
        <f>'Исходные данные'!O19/'Исходные данные'!B19*100000</f>
        <v>0</v>
      </c>
      <c r="H19" s="4">
        <f>('Исходные данные'!P19+'Исходные данные'!Q19)/'Исходные данные'!D19*100000</f>
        <v>0</v>
      </c>
      <c r="I19" s="4">
        <f>('Исходные данные'!R19+'Исходные данные'!S19)/'Исходные данные'!B19*100000</f>
        <v>0</v>
      </c>
      <c r="J19" s="1"/>
      <c r="K19" s="4">
        <f t="shared" si="1"/>
        <v>30.269854030040193</v>
      </c>
      <c r="L19" s="4">
        <f t="shared" si="9"/>
        <v>0</v>
      </c>
      <c r="M19" s="4">
        <f t="shared" si="2"/>
        <v>21.414870689655171</v>
      </c>
      <c r="N19" s="4">
        <f t="shared" si="3"/>
        <v>0</v>
      </c>
      <c r="O19" s="4">
        <f t="shared" si="4"/>
        <v>0</v>
      </c>
      <c r="P19" s="4">
        <f t="shared" si="5"/>
        <v>0</v>
      </c>
      <c r="Q19" s="4">
        <f t="shared" si="6"/>
        <v>0</v>
      </c>
      <c r="R19" s="4">
        <f t="shared" si="7"/>
        <v>0</v>
      </c>
      <c r="S19" s="5">
        <f t="shared" si="8"/>
        <v>6.4605905899619209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1:85" ht="15.75" customHeight="1" x14ac:dyDescent="0.25">
      <c r="A20" s="3" t="s">
        <v>33</v>
      </c>
      <c r="B20" s="4">
        <f>('Исходные данные'!E20+'Исходные данные'!F20)/'Исходные данные'!B20*100000</f>
        <v>69.598503632171912</v>
      </c>
      <c r="C20" s="4">
        <f>('Исходные данные'!G20+'Исходные данные'!H20)/'Исходные данные'!C20*100000</f>
        <v>0</v>
      </c>
      <c r="D20" s="4">
        <f>('Исходные данные'!I20+'Исходные данные'!J20)/'Исходные данные'!B20*100000</f>
        <v>34.799251816085956</v>
      </c>
      <c r="E20" s="4">
        <f>('Исходные данные'!K20+'Исходные данные'!L20)/'Исходные данные'!C20*100000</f>
        <v>0</v>
      </c>
      <c r="F20" s="4">
        <f>('Исходные данные'!M20+'Исходные данные'!N20)/'Исходные данные'!B20*100000</f>
        <v>8.699812954021489</v>
      </c>
      <c r="G20" s="4">
        <f>'Исходные данные'!O20/'Исходные данные'!B20*100000</f>
        <v>0</v>
      </c>
      <c r="H20" s="4">
        <f>('Исходные данные'!P20+'Исходные данные'!Q20)/'Исходные данные'!D20*100000</f>
        <v>0</v>
      </c>
      <c r="I20" s="4">
        <f>('Исходные данные'!R20+'Исходные данные'!S20)/'Исходные данные'!B20*100000</f>
        <v>0</v>
      </c>
      <c r="J20" s="1"/>
      <c r="K20" s="4">
        <f t="shared" si="1"/>
        <v>25.45639992666538</v>
      </c>
      <c r="L20" s="4">
        <f t="shared" si="9"/>
        <v>0</v>
      </c>
      <c r="M20" s="4">
        <f t="shared" si="2"/>
        <v>14.40761523627242</v>
      </c>
      <c r="N20" s="4">
        <f t="shared" si="3"/>
        <v>0</v>
      </c>
      <c r="O20" s="4">
        <f t="shared" si="4"/>
        <v>11.709948236112925</v>
      </c>
      <c r="P20" s="4">
        <f t="shared" si="5"/>
        <v>0</v>
      </c>
      <c r="Q20" s="4">
        <f t="shared" si="6"/>
        <v>0</v>
      </c>
      <c r="R20" s="4">
        <f t="shared" si="7"/>
        <v>0</v>
      </c>
      <c r="S20" s="5">
        <f t="shared" si="8"/>
        <v>6.4467454248813407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1:85" ht="15.75" customHeight="1" x14ac:dyDescent="0.25">
      <c r="A21" s="3" t="s">
        <v>34</v>
      </c>
      <c r="B21" s="4">
        <f>('Исходные данные'!E21+'Исходные данные'!F21)/'Исходные данные'!B21*100000</f>
        <v>77.863932777471362</v>
      </c>
      <c r="C21" s="4">
        <f>('Исходные данные'!G21+'Исходные данные'!H21)/'Исходные данные'!C21*100000</f>
        <v>0</v>
      </c>
      <c r="D21" s="4">
        <f>('Исходные данные'!I21+'Исходные данные'!J21)/'Исходные данные'!B21*100000</f>
        <v>35.687635856341046</v>
      </c>
      <c r="E21" s="4">
        <f>('Исходные данные'!K21+'Исходные данные'!L21)/'Исходные данные'!C21*100000</f>
        <v>0</v>
      </c>
      <c r="F21" s="4">
        <f>('Исходные данные'!M21+'Исходные данные'!N21)/'Исходные данные'!B21*100000</f>
        <v>6.4886610647892811</v>
      </c>
      <c r="G21" s="4">
        <f>'Исходные данные'!O21/'Исходные данные'!B21*100000</f>
        <v>0</v>
      </c>
      <c r="H21" s="4">
        <f>('Исходные данные'!P21+'Исходные данные'!Q21)/'Исходные данные'!D21*100000</f>
        <v>0</v>
      </c>
      <c r="I21" s="4">
        <f>('Исходные данные'!R21+'Исходные данные'!S21)/'Исходные данные'!B21*100000</f>
        <v>3.2443305323946405</v>
      </c>
      <c r="J21" s="1"/>
      <c r="K21" s="4">
        <f t="shared" si="1"/>
        <v>28.479569375828618</v>
      </c>
      <c r="L21" s="4">
        <f t="shared" si="9"/>
        <v>0</v>
      </c>
      <c r="M21" s="4">
        <f t="shared" si="2"/>
        <v>14.775424736938866</v>
      </c>
      <c r="N21" s="4">
        <f t="shared" si="3"/>
        <v>0</v>
      </c>
      <c r="O21" s="4">
        <f t="shared" si="4"/>
        <v>8.7337377932063731</v>
      </c>
      <c r="P21" s="4">
        <f t="shared" si="5"/>
        <v>0</v>
      </c>
      <c r="Q21" s="4">
        <f t="shared" si="6"/>
        <v>0</v>
      </c>
      <c r="R21" s="4">
        <f t="shared" si="7"/>
        <v>23.289967448550328</v>
      </c>
      <c r="S21" s="5">
        <f t="shared" si="8"/>
        <v>9.4098374193155223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1:85" ht="15.75" customHeight="1" x14ac:dyDescent="0.25">
      <c r="A22" s="3" t="s">
        <v>35</v>
      </c>
      <c r="B22" s="4">
        <f>('Исходные данные'!E22+'Исходные данные'!F22)/'Исходные данные'!B22*100000</f>
        <v>121.44455097475233</v>
      </c>
      <c r="C22" s="4">
        <f>('Исходные данные'!G22+'Исходные данные'!H22)/'Исходные данные'!C22*100000</f>
        <v>0</v>
      </c>
      <c r="D22" s="4">
        <f>('Исходные данные'!I22+'Исходные данные'!J22)/'Исходные данные'!B22*100000</f>
        <v>85.224246298071805</v>
      </c>
      <c r="E22" s="4">
        <f>('Исходные данные'!K22+'Исходные данные'!L22)/'Исходные данные'!C22*100000</f>
        <v>0</v>
      </c>
      <c r="F22" s="4">
        <f>('Исходные данные'!M22+'Исходные данные'!N22)/'Исходные данные'!B22*100000</f>
        <v>0</v>
      </c>
      <c r="G22" s="4">
        <f>'Исходные данные'!O22/'Исходные данные'!B22*100000</f>
        <v>2.1306061574517949</v>
      </c>
      <c r="H22" s="4">
        <f>('Исходные данные'!P22+'Исходные данные'!Q22)/'Исходные данные'!D22*100000</f>
        <v>0</v>
      </c>
      <c r="I22" s="4">
        <f>('Исходные данные'!R22+'Исходные данные'!S22)/'Исходные данные'!B22*100000</f>
        <v>4.2612123149035899</v>
      </c>
      <c r="J22" s="1"/>
      <c r="K22" s="4">
        <f t="shared" si="1"/>
        <v>44.419648371556804</v>
      </c>
      <c r="L22" s="4">
        <f t="shared" si="9"/>
        <v>0</v>
      </c>
      <c r="M22" s="4">
        <f t="shared" si="2"/>
        <v>35.284613472532932</v>
      </c>
      <c r="N22" s="4">
        <f t="shared" si="3"/>
        <v>0</v>
      </c>
      <c r="O22" s="4">
        <f t="shared" si="4"/>
        <v>0</v>
      </c>
      <c r="P22" s="4">
        <f t="shared" si="5"/>
        <v>5.5026959040814853</v>
      </c>
      <c r="Q22" s="4">
        <f t="shared" si="6"/>
        <v>0</v>
      </c>
      <c r="R22" s="4">
        <f t="shared" si="7"/>
        <v>30.589822804587907</v>
      </c>
      <c r="S22" s="5">
        <f t="shared" si="8"/>
        <v>14.474597569094891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1:85" ht="15.75" customHeight="1" x14ac:dyDescent="0.25">
      <c r="A23" s="3" t="s">
        <v>36</v>
      </c>
      <c r="B23" s="4">
        <f>('Исходные данные'!E23+'Исходные данные'!F23)/'Исходные данные'!B23*100000</f>
        <v>197.00858024211317</v>
      </c>
      <c r="C23" s="4">
        <f>('Исходные данные'!G23+'Исходные данные'!H23)/'Исходные данные'!C23*100000</f>
        <v>0</v>
      </c>
      <c r="D23" s="4">
        <f>('Исходные данные'!I23+'Исходные данные'!J23)/'Исходные данные'!B23*100000</f>
        <v>158.12530782590662</v>
      </c>
      <c r="E23" s="4">
        <f>('Исходные данные'!K23+'Исходные данные'!L23)/'Исходные данные'!C23*100000</f>
        <v>0</v>
      </c>
      <c r="F23" s="4">
        <f>('Исходные данные'!M23+'Исходные данные'!N23)/'Исходные данные'!B23*100000</f>
        <v>10.368872644321746</v>
      </c>
      <c r="G23" s="4">
        <f>'Исходные данные'!O23/'Исходные данные'!B23*100000</f>
        <v>2.5922181610804365</v>
      </c>
      <c r="H23" s="4">
        <f>('Исходные данные'!P23+'Исходные данные'!Q23)/'Исходные данные'!D23*100000</f>
        <v>0</v>
      </c>
      <c r="I23" s="4">
        <f>('Исходные данные'!R23+'Исходные данные'!S23)/'Исходные данные'!B23*100000</f>
        <v>2.5922181610804365</v>
      </c>
      <c r="J23" s="1"/>
      <c r="K23" s="4">
        <f t="shared" si="1"/>
        <v>72.058003346346894</v>
      </c>
      <c r="L23" s="4">
        <f t="shared" si="9"/>
        <v>0</v>
      </c>
      <c r="M23" s="4">
        <f t="shared" si="2"/>
        <v>65.467171717171709</v>
      </c>
      <c r="N23" s="4">
        <f t="shared" si="3"/>
        <v>0</v>
      </c>
      <c r="O23" s="4">
        <f t="shared" si="4"/>
        <v>13.956502579257071</v>
      </c>
      <c r="P23" s="4">
        <f t="shared" si="5"/>
        <v>6.6948967586402395</v>
      </c>
      <c r="Q23" s="4">
        <f t="shared" si="6"/>
        <v>0</v>
      </c>
      <c r="R23" s="4">
        <f t="shared" si="7"/>
        <v>18.608670105676094</v>
      </c>
      <c r="S23" s="5">
        <f t="shared" si="8"/>
        <v>22.098155563386495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1:85" ht="15.75" customHeight="1" x14ac:dyDescent="0.25">
      <c r="A24" s="3" t="s">
        <v>37</v>
      </c>
      <c r="B24" s="4">
        <f>('Исходные данные'!E24+'Исходные данные'!F24)/'Исходные данные'!B24*100000</f>
        <v>97.614544567140499</v>
      </c>
      <c r="C24" s="4">
        <f>('Исходные данные'!G24+'Исходные данные'!H24)/'Исходные данные'!C24*100000</f>
        <v>0</v>
      </c>
      <c r="D24" s="4">
        <f>('Исходные данные'!I24+'Исходные данные'!J24)/'Исходные данные'!B24*100000</f>
        <v>79.311817460801663</v>
      </c>
      <c r="E24" s="4">
        <f>('Исходные данные'!K24+'Исходные данные'!L24)/'Исходные данные'!C24*100000</f>
        <v>0</v>
      </c>
      <c r="F24" s="4">
        <f>('Исходные данные'!M24+'Исходные данные'!N24)/'Исходные данные'!B24*100000</f>
        <v>3.0504545177231406</v>
      </c>
      <c r="G24" s="4">
        <f>'Исходные данные'!O24/'Исходные данные'!B24*100000</f>
        <v>6.1009090354462812</v>
      </c>
      <c r="H24" s="4">
        <f>('Исходные данные'!P24+'Исходные данные'!Q24)/'Исходные данные'!D24*100000</f>
        <v>0</v>
      </c>
      <c r="I24" s="4">
        <f>('Исходные данные'!R24+'Исходные данные'!S24)/'Исходные данные'!B24*100000</f>
        <v>3.0504545177231406</v>
      </c>
      <c r="J24" s="1"/>
      <c r="K24" s="4">
        <f t="shared" si="1"/>
        <v>35.7035676843457</v>
      </c>
      <c r="L24" s="4">
        <f t="shared" si="9"/>
        <v>0</v>
      </c>
      <c r="M24" s="4">
        <f t="shared" si="2"/>
        <v>32.836744758302324</v>
      </c>
      <c r="N24" s="4">
        <f t="shared" si="3"/>
        <v>0</v>
      </c>
      <c r="O24" s="4">
        <f t="shared" si="4"/>
        <v>4.1059117808553474</v>
      </c>
      <c r="P24" s="4">
        <f t="shared" si="5"/>
        <v>15.756758724791931</v>
      </c>
      <c r="Q24" s="4">
        <f t="shared" si="6"/>
        <v>0</v>
      </c>
      <c r="R24" s="4">
        <f t="shared" si="7"/>
        <v>21.898196164561853</v>
      </c>
      <c r="S24" s="5">
        <f t="shared" si="8"/>
        <v>13.787647389107146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1:85" ht="15.75" customHeight="1" x14ac:dyDescent="0.25">
      <c r="A25" s="3" t="s">
        <v>38</v>
      </c>
      <c r="B25" s="4">
        <f>('Исходные данные'!E25+'Исходные данные'!F25)/'Исходные данные'!B25*100000</f>
        <v>110.62888264828526</v>
      </c>
      <c r="C25" s="4">
        <f>('Исходные данные'!G25+'Исходные данные'!H25)/'Исходные данные'!C25*100000</f>
        <v>0</v>
      </c>
      <c r="D25" s="4">
        <f>('Исходные данные'!I25+'Исходные данные'!J25)/'Исходные данные'!B25*100000</f>
        <v>87.226619011147989</v>
      </c>
      <c r="E25" s="4">
        <f>('Исходные данные'!K25+'Исходные данные'!L25)/'Исходные данные'!C25*100000</f>
        <v>0</v>
      </c>
      <c r="F25" s="4">
        <f>('Исходные данные'!M25+'Исходные данные'!N25)/'Исходные данные'!B25*100000</f>
        <v>10.637392562335121</v>
      </c>
      <c r="G25" s="4">
        <f>'Исходные данные'!O25/'Исходные данные'!B25*100000</f>
        <v>2.1274785124670239</v>
      </c>
      <c r="H25" s="4">
        <f>('Исходные данные'!P25+'Исходные данные'!Q25)/'Исходные данные'!D25*100000</f>
        <v>0</v>
      </c>
      <c r="I25" s="4">
        <f>('Исходные данные'!R25+'Исходные данные'!S25)/'Исходные данные'!B25*100000</f>
        <v>4.2549570249340478</v>
      </c>
      <c r="J25" s="1"/>
      <c r="K25" s="4">
        <f t="shared" si="1"/>
        <v>40.463701562012993</v>
      </c>
      <c r="L25" s="4">
        <f t="shared" si="9"/>
        <v>0</v>
      </c>
      <c r="M25" s="4">
        <f t="shared" si="2"/>
        <v>36.113637491844663</v>
      </c>
      <c r="N25" s="4">
        <f t="shared" si="3"/>
        <v>0</v>
      </c>
      <c r="O25" s="4">
        <f t="shared" si="4"/>
        <v>14.317930388903074</v>
      </c>
      <c r="P25" s="4">
        <f t="shared" si="5"/>
        <v>5.4946181656468491</v>
      </c>
      <c r="Q25" s="4">
        <f t="shared" si="6"/>
        <v>0</v>
      </c>
      <c r="R25" s="4">
        <f t="shared" si="7"/>
        <v>30.544918162993223</v>
      </c>
      <c r="S25" s="5">
        <f t="shared" si="8"/>
        <v>15.866850721425102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</row>
    <row r="26" spans="1:85" ht="15.75" customHeight="1" x14ac:dyDescent="0.25">
      <c r="A26" s="3" t="s">
        <v>39</v>
      </c>
      <c r="B26" s="4">
        <f>('Исходные данные'!E26+'Исходные данные'!F26)/'Исходные данные'!B26*100000</f>
        <v>124.94302912194125</v>
      </c>
      <c r="C26" s="4">
        <f>('Исходные данные'!G26+'Исходные данные'!H26)/'Исходные данные'!C26*100000</f>
        <v>13.795006207752792</v>
      </c>
      <c r="D26" s="4">
        <f>('Исходные данные'!I26+'Исходные данные'!J26)/'Исходные данные'!B26*100000</f>
        <v>111.5843404736834</v>
      </c>
      <c r="E26" s="4">
        <f>('Исходные данные'!K26+'Исходные данные'!L26)/'Исходные данные'!C26*100000</f>
        <v>0</v>
      </c>
      <c r="F26" s="4">
        <f>('Исходные данные'!M26+'Исходные данные'!N26)/'Исходные данные'!B26*100000</f>
        <v>24.359961652705525</v>
      </c>
      <c r="G26" s="4">
        <f>'Исходные данные'!O26/'Исходные данные'!B26*100000</f>
        <v>11.787078219051061</v>
      </c>
      <c r="H26" s="4">
        <f>('Исходные данные'!P26+'Исходные данные'!Q26)/'Исходные данные'!D26*100000</f>
        <v>0</v>
      </c>
      <c r="I26" s="4">
        <f>('Исходные данные'!R26+'Исходные данные'!S26)/'Исходные данные'!B26*100000</f>
        <v>5.5006365022238288</v>
      </c>
      <c r="J26" s="1"/>
      <c r="K26" s="4">
        <f t="shared" si="1"/>
        <v>45.699254314239354</v>
      </c>
      <c r="L26" s="4">
        <f t="shared" si="9"/>
        <v>16.464339908952955</v>
      </c>
      <c r="M26" s="4">
        <f t="shared" si="2"/>
        <v>46.198241629864796</v>
      </c>
      <c r="N26" s="4">
        <f t="shared" si="3"/>
        <v>0</v>
      </c>
      <c r="O26" s="4">
        <f t="shared" si="4"/>
        <v>32.788508384541643</v>
      </c>
      <c r="P26" s="4">
        <f t="shared" si="5"/>
        <v>30.442372847844286</v>
      </c>
      <c r="Q26" s="4">
        <f t="shared" si="6"/>
        <v>0</v>
      </c>
      <c r="R26" s="4">
        <f t="shared" si="7"/>
        <v>39.487235903964127</v>
      </c>
      <c r="S26" s="5">
        <f t="shared" si="8"/>
        <v>26.384994123675895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</row>
    <row r="27" spans="1:85" ht="15.75" customHeight="1" x14ac:dyDescent="0.25">
      <c r="A27" s="3" t="s">
        <v>40</v>
      </c>
      <c r="B27" s="4">
        <f>('Исходные данные'!E27+'Исходные данные'!F27)/'Исходные данные'!B27*100000</f>
        <v>0</v>
      </c>
      <c r="C27" s="4">
        <f>('Исходные данные'!G27+'Исходные данные'!H27)/'Исходные данные'!C27*100000</f>
        <v>0</v>
      </c>
      <c r="D27" s="4">
        <f>('Исходные данные'!I27+'Исходные данные'!J27)/'Исходные данные'!B27*100000</f>
        <v>0</v>
      </c>
      <c r="E27" s="4">
        <f>('Исходные данные'!K27+'Исходные данные'!L27)/'Исходные данные'!C27*100000</f>
        <v>0</v>
      </c>
      <c r="F27" s="4">
        <f>('Исходные данные'!M27+'Исходные данные'!N27)/'Исходные данные'!B27*100000</f>
        <v>5.262327000999842</v>
      </c>
      <c r="G27" s="4">
        <f>'Исходные данные'!O27/'Исходные данные'!B27*100000</f>
        <v>10.524654001999684</v>
      </c>
      <c r="H27" s="4">
        <f>('Исходные данные'!P27+'Исходные данные'!Q27)/'Исходные данные'!D27*100000</f>
        <v>0</v>
      </c>
      <c r="I27" s="4">
        <f>('Исходные данные'!R27+'Исходные данные'!S27)/'Исходные данные'!B27*100000</f>
        <v>0</v>
      </c>
      <c r="J27" s="1"/>
      <c r="K27" s="4">
        <f t="shared" si="1"/>
        <v>0</v>
      </c>
      <c r="L27" s="4">
        <f t="shared" si="9"/>
        <v>0</v>
      </c>
      <c r="M27" s="4">
        <f t="shared" si="2"/>
        <v>0</v>
      </c>
      <c r="N27" s="4">
        <f t="shared" si="3"/>
        <v>0</v>
      </c>
      <c r="O27" s="4">
        <f t="shared" si="4"/>
        <v>7.0830921433457883</v>
      </c>
      <c r="P27" s="4">
        <f t="shared" si="5"/>
        <v>27.181922039474244</v>
      </c>
      <c r="Q27" s="4">
        <f t="shared" si="6"/>
        <v>0</v>
      </c>
      <c r="R27" s="4">
        <f t="shared" si="7"/>
        <v>0</v>
      </c>
      <c r="S27" s="5">
        <f t="shared" si="8"/>
        <v>4.283126772852504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</row>
    <row r="28" spans="1:85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</row>
    <row r="29" spans="1:85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5" t="s">
        <v>63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</row>
    <row r="30" spans="1:85" ht="4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6" t="s">
        <v>64</v>
      </c>
      <c r="L30" s="16" t="s">
        <v>65</v>
      </c>
      <c r="M30" s="16" t="s">
        <v>66</v>
      </c>
      <c r="N30" s="16" t="s">
        <v>67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</row>
    <row r="31" spans="1:85" ht="22.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7" t="s">
        <v>68</v>
      </c>
      <c r="L31" s="16" t="s">
        <v>69</v>
      </c>
      <c r="M31" s="18" t="s">
        <v>70</v>
      </c>
      <c r="N31" s="16" t="s">
        <v>71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</row>
    <row r="32" spans="1:85" ht="22.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44" t="s">
        <v>97</v>
      </c>
      <c r="L32" s="16" t="s">
        <v>72</v>
      </c>
      <c r="M32" s="19" t="s">
        <v>73</v>
      </c>
      <c r="N32" s="16" t="s">
        <v>74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</row>
    <row r="33" spans="1:85" ht="22.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7" t="s">
        <v>75</v>
      </c>
      <c r="L33" s="16" t="s">
        <v>76</v>
      </c>
      <c r="M33" s="20" t="s">
        <v>77</v>
      </c>
      <c r="N33" s="16" t="s">
        <v>78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</row>
    <row r="34" spans="1:85" ht="22.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7" t="s">
        <v>79</v>
      </c>
      <c r="L34" s="16" t="s">
        <v>80</v>
      </c>
      <c r="M34" s="21" t="s">
        <v>81</v>
      </c>
      <c r="N34" s="16" t="s">
        <v>82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</row>
    <row r="35" spans="1:85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</row>
    <row r="36" spans="1:85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</row>
    <row r="37" spans="1:85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</row>
    <row r="38" spans="1:85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</row>
    <row r="39" spans="1:85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</row>
    <row r="40" spans="1:85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</row>
    <row r="41" spans="1:85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</row>
    <row r="42" spans="1:85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</row>
    <row r="43" spans="1:85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</row>
    <row r="44" spans="1:85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</row>
    <row r="45" spans="1:85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</row>
    <row r="46" spans="1:85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</row>
    <row r="47" spans="1:85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</row>
    <row r="48" spans="1:85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</row>
    <row r="49" spans="1:85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</row>
    <row r="50" spans="1:85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</row>
    <row r="51" spans="1:85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</row>
    <row r="52" spans="1:85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</row>
    <row r="53" spans="1:85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</row>
    <row r="54" spans="1:85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</row>
    <row r="55" spans="1:85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</row>
    <row r="56" spans="1:85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</row>
    <row r="57" spans="1:85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</row>
    <row r="58" spans="1:85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</row>
    <row r="59" spans="1:85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</row>
    <row r="60" spans="1:85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</row>
    <row r="61" spans="1:85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</row>
    <row r="62" spans="1:85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</row>
    <row r="63" spans="1:85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</row>
    <row r="64" spans="1:85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</row>
    <row r="65" spans="1:85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</row>
    <row r="66" spans="1:85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</row>
    <row r="67" spans="1:85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</row>
    <row r="68" spans="1:85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</row>
    <row r="69" spans="1:85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</row>
    <row r="70" spans="1:85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</row>
    <row r="71" spans="1:85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</row>
    <row r="72" spans="1:85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</row>
    <row r="73" spans="1:85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</row>
    <row r="74" spans="1:85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</row>
    <row r="75" spans="1:85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</row>
    <row r="76" spans="1:85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</row>
    <row r="77" spans="1:85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</row>
    <row r="78" spans="1:85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</row>
    <row r="79" spans="1:85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</row>
    <row r="80" spans="1:85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</row>
    <row r="81" spans="1:85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</row>
    <row r="82" spans="1:85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</row>
  </sheetData>
  <mergeCells count="10">
    <mergeCell ref="A2:A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conditionalFormatting sqref="K5:S27">
    <cfRule type="cellIs" dxfId="3" priority="5" operator="between">
      <formula>75.01</formula>
      <formula>100</formula>
    </cfRule>
    <cfRule type="cellIs" dxfId="2" priority="6" operator="between">
      <formula>50.01</formula>
      <formula>75</formula>
    </cfRule>
    <cfRule type="cellIs" dxfId="1" priority="7" operator="between">
      <formula>25.01</formula>
      <formula>50</formula>
    </cfRule>
    <cfRule type="cellIs" dxfId="0" priority="8" operator="between">
      <formula>0</formula>
      <formula>25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Исходные данные</vt:lpstr>
      <vt:lpstr>СП и ОП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new_2020</cp:lastModifiedBy>
  <cp:lastPrinted>2024-03-11T06:54:55Z</cp:lastPrinted>
  <dcterms:created xsi:type="dcterms:W3CDTF">2021-09-30T09:10:56Z</dcterms:created>
  <dcterms:modified xsi:type="dcterms:W3CDTF">2024-03-18T06:17:14Z</dcterms:modified>
</cp:coreProperties>
</file>